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bookViews>
    <workbookView xWindow="0" yWindow="0" windowWidth="20460" windowHeight="7665" firstSheet="1" activeTab="5"/>
  </bookViews>
  <sheets>
    <sheet name="Rekapitulace stavby" sheetId="1" r:id="rId1"/>
    <sheet name="PS - Zemní práce" sheetId="2" r:id="rId2"/>
    <sheet name="PS 350.1 - Technologie" sheetId="3" r:id="rId3"/>
    <sheet name="PS 350.2 - Technologie - DŘT" sheetId="4" r:id="rId4"/>
    <sheet name="PS 350.3 - Technologie - ..." sheetId="5" r:id="rId5"/>
    <sheet name="VRN_PS350.1 - VRN_Technol..." sheetId="6" r:id="rId6"/>
    <sheet name="VRN_PS350.2 - VRN_Technol..." sheetId="7" r:id="rId7"/>
    <sheet name="VRN_PS350.3 - VRN_Technol..." sheetId="8" r:id="rId8"/>
  </sheets>
  <definedNames>
    <definedName name="_xlnm._FilterDatabase" localSheetId="1" hidden="1">'PS - Zemní práce'!$C$117:$K$127</definedName>
    <definedName name="_xlnm._FilterDatabase" localSheetId="2" hidden="1">'PS 350.1 - Technologie'!$C$126:$K$292</definedName>
    <definedName name="_xlnm._FilterDatabase" localSheetId="3" hidden="1">'PS 350.2 - Technologie - DŘT'!$C$122:$K$173</definedName>
    <definedName name="_xlnm._FilterDatabase" localSheetId="4" hidden="1">'PS 350.3 - Technologie - ...'!$C$143:$K$390</definedName>
    <definedName name="_xlnm._FilterDatabase" localSheetId="5" hidden="1">'VRN_PS350.1 - VRN_Technol...'!$C$116:$K$127</definedName>
    <definedName name="_xlnm._FilterDatabase" localSheetId="6" hidden="1">'VRN_PS350.2 - VRN_Technol...'!$C$118:$K$127</definedName>
    <definedName name="_xlnm._FilterDatabase" localSheetId="7" hidden="1">'VRN_PS350.3 - VRN_Technol...'!$C$116:$K$120</definedName>
    <definedName name="_xlnm.Print_Titles" localSheetId="1">'PS - Zemní práce'!$117:$117</definedName>
    <definedName name="_xlnm.Print_Titles" localSheetId="2">'PS 350.1 - Technologie'!$126:$126</definedName>
    <definedName name="_xlnm.Print_Titles" localSheetId="3">'PS 350.2 - Technologie - DŘT'!$122:$122</definedName>
    <definedName name="_xlnm.Print_Titles" localSheetId="4">'PS 350.3 - Technologie - ...'!$143:$143</definedName>
    <definedName name="_xlnm.Print_Titles" localSheetId="0">'Rekapitulace stavby'!$92:$92</definedName>
    <definedName name="_xlnm.Print_Titles" localSheetId="5">'VRN_PS350.1 - VRN_Technol...'!$116:$116</definedName>
    <definedName name="_xlnm.Print_Titles" localSheetId="6">'VRN_PS350.2 - VRN_Technol...'!$118:$118</definedName>
    <definedName name="_xlnm.Print_Titles" localSheetId="7">'VRN_PS350.3 - VRN_Technol...'!$116:$116</definedName>
    <definedName name="_xlnm.Print_Area" localSheetId="1">'PS - Zemní práce'!$C$4:$J$76,'PS - Zemní práce'!$C$82:$J$99,'PS - Zemní práce'!$C$105:$K$127</definedName>
    <definedName name="_xlnm.Print_Area" localSheetId="2">'PS 350.1 - Technologie'!$C$4:$J$76,'PS 350.1 - Technologie'!$C$82:$J$108,'PS 350.1 - Technologie'!$C$114:$K$292</definedName>
    <definedName name="_xlnm.Print_Area" localSheetId="3">'PS 350.2 - Technologie - DŘT'!$C$4:$J$76,'PS 350.2 - Technologie - DŘT'!$C$82:$J$104,'PS 350.2 - Technologie - DŘT'!$C$110:$K$173</definedName>
    <definedName name="_xlnm.Print_Area" localSheetId="4">'PS 350.3 - Technologie - ...'!$C$4:$J$76,'PS 350.3 - Technologie - ...'!$C$82:$J$125,'PS 350.3 - Technologie - ...'!$C$131:$K$390</definedName>
    <definedName name="_xlnm.Print_Area" localSheetId="0">'Rekapitulace stavby'!$D$4:$AO$76,'Rekapitulace stavby'!$C$82:$AQ$102</definedName>
    <definedName name="_xlnm.Print_Area" localSheetId="5">'VRN_PS350.1 - VRN_Technol...'!$C$4:$J$76,'VRN_PS350.1 - VRN_Technol...'!$C$82:$J$98,'VRN_PS350.1 - VRN_Technol...'!$C$104:$K$127</definedName>
    <definedName name="_xlnm.Print_Area" localSheetId="6">'VRN_PS350.2 - VRN_Technol...'!$C$4:$J$76,'VRN_PS350.2 - VRN_Technol...'!$C$82:$J$100,'VRN_PS350.2 - VRN_Technol...'!$C$106:$K$127</definedName>
    <definedName name="_xlnm.Print_Area" localSheetId="7">'VRN_PS350.3 - VRN_Technol...'!$C$4:$J$76,'VRN_PS350.3 - VRN_Technol...'!$C$82:$J$98,'VRN_PS350.3 - VRN_Technol...'!$C$104:$K$120</definedName>
  </definedNames>
  <calcPr calcId="162913"/>
</workbook>
</file>

<file path=xl/calcChain.xml><?xml version="1.0" encoding="utf-8"?>
<calcChain xmlns="http://schemas.openxmlformats.org/spreadsheetml/2006/main">
  <c r="J37" i="8" l="1"/>
  <c r="J36" i="8"/>
  <c r="AY101" i="1"/>
  <c r="J35" i="8"/>
  <c r="AX101" i="1"/>
  <c r="BI120" i="8"/>
  <c r="BH120" i="8"/>
  <c r="BG120" i="8"/>
  <c r="BF120" i="8"/>
  <c r="T120" i="8"/>
  <c r="R120" i="8"/>
  <c r="P120" i="8"/>
  <c r="BI119" i="8"/>
  <c r="BH119" i="8"/>
  <c r="BG119" i="8"/>
  <c r="BF119" i="8"/>
  <c r="T119" i="8"/>
  <c r="R119" i="8"/>
  <c r="P119" i="8"/>
  <c r="F111" i="8"/>
  <c r="E109" i="8"/>
  <c r="F89" i="8"/>
  <c r="E87" i="8"/>
  <c r="J24" i="8"/>
  <c r="E24" i="8"/>
  <c r="J114" i="8" s="1"/>
  <c r="J23" i="8"/>
  <c r="J21" i="8"/>
  <c r="E21" i="8"/>
  <c r="J91" i="8" s="1"/>
  <c r="J20" i="8"/>
  <c r="J18" i="8"/>
  <c r="E18" i="8"/>
  <c r="F92" i="8" s="1"/>
  <c r="J17" i="8"/>
  <c r="J15" i="8"/>
  <c r="E15" i="8"/>
  <c r="F113" i="8" s="1"/>
  <c r="J14" i="8"/>
  <c r="J12" i="8"/>
  <c r="J111" i="8" s="1"/>
  <c r="E7" i="8"/>
  <c r="E107" i="8" s="1"/>
  <c r="J37" i="7"/>
  <c r="J36" i="7"/>
  <c r="AY100" i="1" s="1"/>
  <c r="J35" i="7"/>
  <c r="AX100" i="1" s="1"/>
  <c r="BI127" i="7"/>
  <c r="BH127" i="7"/>
  <c r="BG127" i="7"/>
  <c r="BF127" i="7"/>
  <c r="T127" i="7"/>
  <c r="T126" i="7" s="1"/>
  <c r="R127" i="7"/>
  <c r="R126" i="7" s="1"/>
  <c r="R120" i="7" s="1"/>
  <c r="R119" i="7" s="1"/>
  <c r="P127" i="7"/>
  <c r="P126" i="7" s="1"/>
  <c r="BI125" i="7"/>
  <c r="BH125" i="7"/>
  <c r="BG125" i="7"/>
  <c r="BF125" i="7"/>
  <c r="T125" i="7"/>
  <c r="T124" i="7" s="1"/>
  <c r="R125" i="7"/>
  <c r="R124" i="7" s="1"/>
  <c r="P125" i="7"/>
  <c r="P124" i="7" s="1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F113" i="7"/>
  <c r="E111" i="7"/>
  <c r="F89" i="7"/>
  <c r="E87" i="7"/>
  <c r="J24" i="7"/>
  <c r="E24" i="7"/>
  <c r="J92" i="7"/>
  <c r="J23" i="7"/>
  <c r="J21" i="7"/>
  <c r="E21" i="7"/>
  <c r="J91" i="7"/>
  <c r="J20" i="7"/>
  <c r="J18" i="7"/>
  <c r="E18" i="7"/>
  <c r="F116" i="7"/>
  <c r="J17" i="7"/>
  <c r="J15" i="7"/>
  <c r="E15" i="7"/>
  <c r="F115" i="7"/>
  <c r="J14" i="7"/>
  <c r="J12" i="7"/>
  <c r="J113" i="7" s="1"/>
  <c r="E7" i="7"/>
  <c r="E109" i="7" s="1"/>
  <c r="J37" i="6"/>
  <c r="J36" i="6"/>
  <c r="AY99" i="1"/>
  <c r="J35" i="6"/>
  <c r="AX99" i="1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F111" i="6"/>
  <c r="E109" i="6"/>
  <c r="F89" i="6"/>
  <c r="E87" i="6"/>
  <c r="J24" i="6"/>
  <c r="E24" i="6"/>
  <c r="J114" i="6"/>
  <c r="J23" i="6"/>
  <c r="J21" i="6"/>
  <c r="E21" i="6"/>
  <c r="J91" i="6"/>
  <c r="J20" i="6"/>
  <c r="J18" i="6"/>
  <c r="E18" i="6"/>
  <c r="F114" i="6"/>
  <c r="J17" i="6"/>
  <c r="J15" i="6"/>
  <c r="E15" i="6"/>
  <c r="F113" i="6"/>
  <c r="J14" i="6"/>
  <c r="J12" i="6"/>
  <c r="J111" i="6" s="1"/>
  <c r="E7" i="6"/>
  <c r="E107" i="6" s="1"/>
  <c r="J197" i="5"/>
  <c r="J163" i="5"/>
  <c r="J37" i="5"/>
  <c r="J36" i="5"/>
  <c r="AY98" i="1"/>
  <c r="J35" i="5"/>
  <c r="AX98" i="1"/>
  <c r="BI390" i="5"/>
  <c r="BH390" i="5"/>
  <c r="BG390" i="5"/>
  <c r="BF390" i="5"/>
  <c r="T390" i="5"/>
  <c r="R390" i="5"/>
  <c r="P390" i="5"/>
  <c r="BI389" i="5"/>
  <c r="BH389" i="5"/>
  <c r="BG389" i="5"/>
  <c r="BF389" i="5"/>
  <c r="T389" i="5"/>
  <c r="R389" i="5"/>
  <c r="P389" i="5"/>
  <c r="BI387" i="5"/>
  <c r="BH387" i="5"/>
  <c r="BG387" i="5"/>
  <c r="BF387" i="5"/>
  <c r="T387" i="5"/>
  <c r="R387" i="5"/>
  <c r="P387" i="5"/>
  <c r="BI386" i="5"/>
  <c r="BH386" i="5"/>
  <c r="BG386" i="5"/>
  <c r="BF386" i="5"/>
  <c r="T386" i="5"/>
  <c r="R386" i="5"/>
  <c r="P386" i="5"/>
  <c r="BI385" i="5"/>
  <c r="BH385" i="5"/>
  <c r="BG385" i="5"/>
  <c r="BF385" i="5"/>
  <c r="T385" i="5"/>
  <c r="R385" i="5"/>
  <c r="P385" i="5"/>
  <c r="BI384" i="5"/>
  <c r="BH384" i="5"/>
  <c r="BG384" i="5"/>
  <c r="BF384" i="5"/>
  <c r="T384" i="5"/>
  <c r="R384" i="5"/>
  <c r="P384" i="5"/>
  <c r="BI382" i="5"/>
  <c r="BH382" i="5"/>
  <c r="BG382" i="5"/>
  <c r="BF382" i="5"/>
  <c r="T382" i="5"/>
  <c r="R382" i="5"/>
  <c r="P382" i="5"/>
  <c r="BI381" i="5"/>
  <c r="BH381" i="5"/>
  <c r="BG381" i="5"/>
  <c r="BF381" i="5"/>
  <c r="T381" i="5"/>
  <c r="R381" i="5"/>
  <c r="P381" i="5"/>
  <c r="BI380" i="5"/>
  <c r="BH380" i="5"/>
  <c r="BG380" i="5"/>
  <c r="BF380" i="5"/>
  <c r="T380" i="5"/>
  <c r="R380" i="5"/>
  <c r="P380" i="5"/>
  <c r="BI379" i="5"/>
  <c r="BH379" i="5"/>
  <c r="BG379" i="5"/>
  <c r="BF379" i="5"/>
  <c r="T379" i="5"/>
  <c r="R379" i="5"/>
  <c r="P379" i="5"/>
  <c r="BI378" i="5"/>
  <c r="BH378" i="5"/>
  <c r="BG378" i="5"/>
  <c r="BF378" i="5"/>
  <c r="T378" i="5"/>
  <c r="R378" i="5"/>
  <c r="P378" i="5"/>
  <c r="BI377" i="5"/>
  <c r="BH377" i="5"/>
  <c r="BG377" i="5"/>
  <c r="BF377" i="5"/>
  <c r="T377" i="5"/>
  <c r="R377" i="5"/>
  <c r="P377" i="5"/>
  <c r="BI375" i="5"/>
  <c r="BH375" i="5"/>
  <c r="BG375" i="5"/>
  <c r="BF375" i="5"/>
  <c r="T375" i="5"/>
  <c r="R375" i="5"/>
  <c r="P375" i="5"/>
  <c r="BI374" i="5"/>
  <c r="BH374" i="5"/>
  <c r="BG374" i="5"/>
  <c r="BF374" i="5"/>
  <c r="T374" i="5"/>
  <c r="R374" i="5"/>
  <c r="P374" i="5"/>
  <c r="BI373" i="5"/>
  <c r="BH373" i="5"/>
  <c r="BG373" i="5"/>
  <c r="BF373" i="5"/>
  <c r="T373" i="5"/>
  <c r="R373" i="5"/>
  <c r="P373" i="5"/>
  <c r="BI372" i="5"/>
  <c r="BH372" i="5"/>
  <c r="BG372" i="5"/>
  <c r="BF372" i="5"/>
  <c r="T372" i="5"/>
  <c r="R372" i="5"/>
  <c r="P372" i="5"/>
  <c r="BI371" i="5"/>
  <c r="BH371" i="5"/>
  <c r="BG371" i="5"/>
  <c r="BF371" i="5"/>
  <c r="T371" i="5"/>
  <c r="R371" i="5"/>
  <c r="P371" i="5"/>
  <c r="BI369" i="5"/>
  <c r="BH369" i="5"/>
  <c r="BG369" i="5"/>
  <c r="BF369" i="5"/>
  <c r="T369" i="5"/>
  <c r="R369" i="5"/>
  <c r="P369" i="5"/>
  <c r="BI367" i="5"/>
  <c r="BH367" i="5"/>
  <c r="BG367" i="5"/>
  <c r="BF367" i="5"/>
  <c r="T367" i="5"/>
  <c r="R367" i="5"/>
  <c r="P367" i="5"/>
  <c r="BI365" i="5"/>
  <c r="BH365" i="5"/>
  <c r="BG365" i="5"/>
  <c r="BF365" i="5"/>
  <c r="T365" i="5"/>
  <c r="R365" i="5"/>
  <c r="P365" i="5"/>
  <c r="BI363" i="5"/>
  <c r="BH363" i="5"/>
  <c r="BG363" i="5"/>
  <c r="BF363" i="5"/>
  <c r="T363" i="5"/>
  <c r="R363" i="5"/>
  <c r="P363" i="5"/>
  <c r="BI361" i="5"/>
  <c r="BH361" i="5"/>
  <c r="BG361" i="5"/>
  <c r="BF361" i="5"/>
  <c r="T361" i="5"/>
  <c r="R361" i="5"/>
  <c r="P361" i="5"/>
  <c r="BI359" i="5"/>
  <c r="BH359" i="5"/>
  <c r="BG359" i="5"/>
  <c r="BF359" i="5"/>
  <c r="T359" i="5"/>
  <c r="R359" i="5"/>
  <c r="P359" i="5"/>
  <c r="BI357" i="5"/>
  <c r="BH357" i="5"/>
  <c r="BG357" i="5"/>
  <c r="BF357" i="5"/>
  <c r="T357" i="5"/>
  <c r="R357" i="5"/>
  <c r="P357" i="5"/>
  <c r="BI355" i="5"/>
  <c r="BH355" i="5"/>
  <c r="BG355" i="5"/>
  <c r="BF355" i="5"/>
  <c r="T355" i="5"/>
  <c r="R355" i="5"/>
  <c r="P355" i="5"/>
  <c r="BI354" i="5"/>
  <c r="BH354" i="5"/>
  <c r="BG354" i="5"/>
  <c r="BF354" i="5"/>
  <c r="T354" i="5"/>
  <c r="R354" i="5"/>
  <c r="P354" i="5"/>
  <c r="BI352" i="5"/>
  <c r="BH352" i="5"/>
  <c r="BG352" i="5"/>
  <c r="BF352" i="5"/>
  <c r="T352" i="5"/>
  <c r="R352" i="5"/>
  <c r="P352" i="5"/>
  <c r="BI350" i="5"/>
  <c r="BH350" i="5"/>
  <c r="BG350" i="5"/>
  <c r="BF350" i="5"/>
  <c r="T350" i="5"/>
  <c r="R350" i="5"/>
  <c r="P350" i="5"/>
  <c r="BI349" i="5"/>
  <c r="BH349" i="5"/>
  <c r="BG349" i="5"/>
  <c r="BF349" i="5"/>
  <c r="T349" i="5"/>
  <c r="R349" i="5"/>
  <c r="P349" i="5"/>
  <c r="BI348" i="5"/>
  <c r="BH348" i="5"/>
  <c r="BG348" i="5"/>
  <c r="BF348" i="5"/>
  <c r="T348" i="5"/>
  <c r="R348" i="5"/>
  <c r="P348" i="5"/>
  <c r="BI347" i="5"/>
  <c r="BH347" i="5"/>
  <c r="BG347" i="5"/>
  <c r="BF347" i="5"/>
  <c r="T347" i="5"/>
  <c r="R347" i="5"/>
  <c r="P347" i="5"/>
  <c r="BI345" i="5"/>
  <c r="BH345" i="5"/>
  <c r="BG345" i="5"/>
  <c r="BF345" i="5"/>
  <c r="T345" i="5"/>
  <c r="R345" i="5"/>
  <c r="P345" i="5"/>
  <c r="BI344" i="5"/>
  <c r="BH344" i="5"/>
  <c r="BG344" i="5"/>
  <c r="BF344" i="5"/>
  <c r="T344" i="5"/>
  <c r="R344" i="5"/>
  <c r="P344" i="5"/>
  <c r="BI343" i="5"/>
  <c r="BH343" i="5"/>
  <c r="BG343" i="5"/>
  <c r="BF343" i="5"/>
  <c r="T343" i="5"/>
  <c r="R343" i="5"/>
  <c r="P343" i="5"/>
  <c r="BI342" i="5"/>
  <c r="BH342" i="5"/>
  <c r="BG342" i="5"/>
  <c r="BF342" i="5"/>
  <c r="T342" i="5"/>
  <c r="R342" i="5"/>
  <c r="P342" i="5"/>
  <c r="BI341" i="5"/>
  <c r="BH341" i="5"/>
  <c r="BG341" i="5"/>
  <c r="BF341" i="5"/>
  <c r="T341" i="5"/>
  <c r="R341" i="5"/>
  <c r="P341" i="5"/>
  <c r="BI340" i="5"/>
  <c r="BH340" i="5"/>
  <c r="BG340" i="5"/>
  <c r="BF340" i="5"/>
  <c r="T340" i="5"/>
  <c r="R340" i="5"/>
  <c r="P340" i="5"/>
  <c r="BI338" i="5"/>
  <c r="BH338" i="5"/>
  <c r="BG338" i="5"/>
  <c r="BF338" i="5"/>
  <c r="T338" i="5"/>
  <c r="R338" i="5"/>
  <c r="P338" i="5"/>
  <c r="BI337" i="5"/>
  <c r="BH337" i="5"/>
  <c r="BG337" i="5"/>
  <c r="BF337" i="5"/>
  <c r="T337" i="5"/>
  <c r="R337" i="5"/>
  <c r="P337" i="5"/>
  <c r="BI334" i="5"/>
  <c r="BH334" i="5"/>
  <c r="BG334" i="5"/>
  <c r="BF334" i="5"/>
  <c r="T334" i="5"/>
  <c r="R334" i="5"/>
  <c r="P334" i="5"/>
  <c r="BI333" i="5"/>
  <c r="BH333" i="5"/>
  <c r="BG333" i="5"/>
  <c r="BF333" i="5"/>
  <c r="T333" i="5"/>
  <c r="R333" i="5"/>
  <c r="P333" i="5"/>
  <c r="BI332" i="5"/>
  <c r="BH332" i="5"/>
  <c r="BG332" i="5"/>
  <c r="BF332" i="5"/>
  <c r="T332" i="5"/>
  <c r="R332" i="5"/>
  <c r="P332" i="5"/>
  <c r="BI331" i="5"/>
  <c r="BH331" i="5"/>
  <c r="BG331" i="5"/>
  <c r="BF331" i="5"/>
  <c r="T331" i="5"/>
  <c r="R331" i="5"/>
  <c r="P331" i="5"/>
  <c r="BI330" i="5"/>
  <c r="BH330" i="5"/>
  <c r="BG330" i="5"/>
  <c r="BF330" i="5"/>
  <c r="T330" i="5"/>
  <c r="R330" i="5"/>
  <c r="P330" i="5"/>
  <c r="BI329" i="5"/>
  <c r="BH329" i="5"/>
  <c r="BG329" i="5"/>
  <c r="BF329" i="5"/>
  <c r="T329" i="5"/>
  <c r="R329" i="5"/>
  <c r="P329" i="5"/>
  <c r="BI328" i="5"/>
  <c r="BH328" i="5"/>
  <c r="BG328" i="5"/>
  <c r="BF328" i="5"/>
  <c r="T328" i="5"/>
  <c r="R328" i="5"/>
  <c r="P328" i="5"/>
  <c r="BI327" i="5"/>
  <c r="BH327" i="5"/>
  <c r="BG327" i="5"/>
  <c r="BF327" i="5"/>
  <c r="T327" i="5"/>
  <c r="R327" i="5"/>
  <c r="P327" i="5"/>
  <c r="BI326" i="5"/>
  <c r="BH326" i="5"/>
  <c r="BG326" i="5"/>
  <c r="BF326" i="5"/>
  <c r="T326" i="5"/>
  <c r="R326" i="5"/>
  <c r="P326" i="5"/>
  <c r="BI324" i="5"/>
  <c r="BH324" i="5"/>
  <c r="BG324" i="5"/>
  <c r="BF324" i="5"/>
  <c r="T324" i="5"/>
  <c r="R324" i="5"/>
  <c r="P324" i="5"/>
  <c r="BI322" i="5"/>
  <c r="BH322" i="5"/>
  <c r="BG322" i="5"/>
  <c r="BF322" i="5"/>
  <c r="T322" i="5"/>
  <c r="R322" i="5"/>
  <c r="P322" i="5"/>
  <c r="BI321" i="5"/>
  <c r="BH321" i="5"/>
  <c r="BG321" i="5"/>
  <c r="BF321" i="5"/>
  <c r="T321" i="5"/>
  <c r="R321" i="5"/>
  <c r="P321" i="5"/>
  <c r="BI319" i="5"/>
  <c r="BH319" i="5"/>
  <c r="BG319" i="5"/>
  <c r="BF319" i="5"/>
  <c r="T319" i="5"/>
  <c r="R319" i="5"/>
  <c r="P319" i="5"/>
  <c r="BI317" i="5"/>
  <c r="BH317" i="5"/>
  <c r="BG317" i="5"/>
  <c r="BF317" i="5"/>
  <c r="T317" i="5"/>
  <c r="R317" i="5"/>
  <c r="P317" i="5"/>
  <c r="BI315" i="5"/>
  <c r="BH315" i="5"/>
  <c r="BG315" i="5"/>
  <c r="BF315" i="5"/>
  <c r="T315" i="5"/>
  <c r="R315" i="5"/>
  <c r="P315" i="5"/>
  <c r="BI314" i="5"/>
  <c r="BH314" i="5"/>
  <c r="BG314" i="5"/>
  <c r="BF314" i="5"/>
  <c r="T314" i="5"/>
  <c r="R314" i="5"/>
  <c r="P314" i="5"/>
  <c r="BI312" i="5"/>
  <c r="BH312" i="5"/>
  <c r="BG312" i="5"/>
  <c r="BF312" i="5"/>
  <c r="T312" i="5"/>
  <c r="R312" i="5"/>
  <c r="P312" i="5"/>
  <c r="BI310" i="5"/>
  <c r="BH310" i="5"/>
  <c r="BG310" i="5"/>
  <c r="BF310" i="5"/>
  <c r="T310" i="5"/>
  <c r="R310" i="5"/>
  <c r="P310" i="5"/>
  <c r="BI308" i="5"/>
  <c r="BH308" i="5"/>
  <c r="BG308" i="5"/>
  <c r="BF308" i="5"/>
  <c r="T308" i="5"/>
  <c r="R308" i="5"/>
  <c r="P308" i="5"/>
  <c r="BI306" i="5"/>
  <c r="BH306" i="5"/>
  <c r="BG306" i="5"/>
  <c r="BF306" i="5"/>
  <c r="T306" i="5"/>
  <c r="R306" i="5"/>
  <c r="P306" i="5"/>
  <c r="BI304" i="5"/>
  <c r="BH304" i="5"/>
  <c r="BG304" i="5"/>
  <c r="BF304" i="5"/>
  <c r="T304" i="5"/>
  <c r="R304" i="5"/>
  <c r="P304" i="5"/>
  <c r="BI302" i="5"/>
  <c r="BH302" i="5"/>
  <c r="BG302" i="5"/>
  <c r="BF302" i="5"/>
  <c r="T302" i="5"/>
  <c r="R302" i="5"/>
  <c r="P302" i="5"/>
  <c r="BI300" i="5"/>
  <c r="BH300" i="5"/>
  <c r="BG300" i="5"/>
  <c r="BF300" i="5"/>
  <c r="T300" i="5"/>
  <c r="R300" i="5"/>
  <c r="P300" i="5"/>
  <c r="BI298" i="5"/>
  <c r="BH298" i="5"/>
  <c r="BG298" i="5"/>
  <c r="BF298" i="5"/>
  <c r="T298" i="5"/>
  <c r="R298" i="5"/>
  <c r="P298" i="5"/>
  <c r="BI296" i="5"/>
  <c r="BH296" i="5"/>
  <c r="BG296" i="5"/>
  <c r="BF296" i="5"/>
  <c r="T296" i="5"/>
  <c r="R296" i="5"/>
  <c r="P296" i="5"/>
  <c r="BI295" i="5"/>
  <c r="BH295" i="5"/>
  <c r="BG295" i="5"/>
  <c r="BF295" i="5"/>
  <c r="T295" i="5"/>
  <c r="R295" i="5"/>
  <c r="P295" i="5"/>
  <c r="BI293" i="5"/>
  <c r="BH293" i="5"/>
  <c r="BG293" i="5"/>
  <c r="BF293" i="5"/>
  <c r="T293" i="5"/>
  <c r="T292" i="5" s="1"/>
  <c r="R293" i="5"/>
  <c r="R292" i="5" s="1"/>
  <c r="P293" i="5"/>
  <c r="P292" i="5" s="1"/>
  <c r="BI291" i="5"/>
  <c r="BH291" i="5"/>
  <c r="BG291" i="5"/>
  <c r="BF291" i="5"/>
  <c r="T291" i="5"/>
  <c r="R291" i="5"/>
  <c r="P291" i="5"/>
  <c r="BI290" i="5"/>
  <c r="BH290" i="5"/>
  <c r="BG290" i="5"/>
  <c r="BF290" i="5"/>
  <c r="T290" i="5"/>
  <c r="R290" i="5"/>
  <c r="P290" i="5"/>
  <c r="BI288" i="5"/>
  <c r="BH288" i="5"/>
  <c r="BG288" i="5"/>
  <c r="BF288" i="5"/>
  <c r="T288" i="5"/>
  <c r="R288" i="5"/>
  <c r="P288" i="5"/>
  <c r="BI287" i="5"/>
  <c r="BH287" i="5"/>
  <c r="BG287" i="5"/>
  <c r="BF287" i="5"/>
  <c r="T287" i="5"/>
  <c r="R287" i="5"/>
  <c r="P287" i="5"/>
  <c r="BI286" i="5"/>
  <c r="BH286" i="5"/>
  <c r="BG286" i="5"/>
  <c r="BF286" i="5"/>
  <c r="T286" i="5"/>
  <c r="R286" i="5"/>
  <c r="P286" i="5"/>
  <c r="BI284" i="5"/>
  <c r="BH284" i="5"/>
  <c r="BG284" i="5"/>
  <c r="BF284" i="5"/>
  <c r="T284" i="5"/>
  <c r="R284" i="5"/>
  <c r="P284" i="5"/>
  <c r="BI283" i="5"/>
  <c r="BH283" i="5"/>
  <c r="BG283" i="5"/>
  <c r="BF283" i="5"/>
  <c r="T283" i="5"/>
  <c r="R283" i="5"/>
  <c r="P283" i="5"/>
  <c r="BI282" i="5"/>
  <c r="BH282" i="5"/>
  <c r="BG282" i="5"/>
  <c r="BF282" i="5"/>
  <c r="T282" i="5"/>
  <c r="R282" i="5"/>
  <c r="P282" i="5"/>
  <c r="BI280" i="5"/>
  <c r="BH280" i="5"/>
  <c r="BG280" i="5"/>
  <c r="BF280" i="5"/>
  <c r="T280" i="5"/>
  <c r="R280" i="5"/>
  <c r="P280" i="5"/>
  <c r="BI279" i="5"/>
  <c r="BH279" i="5"/>
  <c r="BG279" i="5"/>
  <c r="BF279" i="5"/>
  <c r="T279" i="5"/>
  <c r="R279" i="5"/>
  <c r="P279" i="5"/>
  <c r="BI278" i="5"/>
  <c r="BH278" i="5"/>
  <c r="BG278" i="5"/>
  <c r="BF278" i="5"/>
  <c r="T278" i="5"/>
  <c r="R278" i="5"/>
  <c r="P278" i="5"/>
  <c r="BI277" i="5"/>
  <c r="BH277" i="5"/>
  <c r="BG277" i="5"/>
  <c r="BF277" i="5"/>
  <c r="T277" i="5"/>
  <c r="R277" i="5"/>
  <c r="P277" i="5"/>
  <c r="BI276" i="5"/>
  <c r="BH276" i="5"/>
  <c r="BG276" i="5"/>
  <c r="BF276" i="5"/>
  <c r="T276" i="5"/>
  <c r="R276" i="5"/>
  <c r="P276" i="5"/>
  <c r="BI275" i="5"/>
  <c r="BH275" i="5"/>
  <c r="BG275" i="5"/>
  <c r="BF275" i="5"/>
  <c r="T275" i="5"/>
  <c r="R275" i="5"/>
  <c r="P275" i="5"/>
  <c r="BI274" i="5"/>
  <c r="BH274" i="5"/>
  <c r="BG274" i="5"/>
  <c r="BF274" i="5"/>
  <c r="T274" i="5"/>
  <c r="R274" i="5"/>
  <c r="P274" i="5"/>
  <c r="BI273" i="5"/>
  <c r="BH273" i="5"/>
  <c r="BG273" i="5"/>
  <c r="BF273" i="5"/>
  <c r="T273" i="5"/>
  <c r="R273" i="5"/>
  <c r="P273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2" i="5"/>
  <c r="BH262" i="5"/>
  <c r="BG262" i="5"/>
  <c r="BF262" i="5"/>
  <c r="T262" i="5"/>
  <c r="R262" i="5"/>
  <c r="P262" i="5"/>
  <c r="BI261" i="5"/>
  <c r="BH261" i="5"/>
  <c r="BG261" i="5"/>
  <c r="BF261" i="5"/>
  <c r="T261" i="5"/>
  <c r="R261" i="5"/>
  <c r="P261" i="5"/>
  <c r="BI259" i="5"/>
  <c r="BH259" i="5"/>
  <c r="BG259" i="5"/>
  <c r="BF259" i="5"/>
  <c r="T259" i="5"/>
  <c r="R259" i="5"/>
  <c r="P259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6" i="5"/>
  <c r="BH256" i="5"/>
  <c r="BG256" i="5"/>
  <c r="BF256" i="5"/>
  <c r="T256" i="5"/>
  <c r="R256" i="5"/>
  <c r="P256" i="5"/>
  <c r="BI255" i="5"/>
  <c r="BH255" i="5"/>
  <c r="BG255" i="5"/>
  <c r="BF255" i="5"/>
  <c r="T255" i="5"/>
  <c r="R255" i="5"/>
  <c r="P255" i="5"/>
  <c r="BI254" i="5"/>
  <c r="BH254" i="5"/>
  <c r="BG254" i="5"/>
  <c r="BF254" i="5"/>
  <c r="T254" i="5"/>
  <c r="R254" i="5"/>
  <c r="P254" i="5"/>
  <c r="BI253" i="5"/>
  <c r="BH253" i="5"/>
  <c r="BG253" i="5"/>
  <c r="BF253" i="5"/>
  <c r="T253" i="5"/>
  <c r="R253" i="5"/>
  <c r="P253" i="5"/>
  <c r="BI252" i="5"/>
  <c r="BH252" i="5"/>
  <c r="BG252" i="5"/>
  <c r="BF252" i="5"/>
  <c r="T252" i="5"/>
  <c r="R252" i="5"/>
  <c r="P252" i="5"/>
  <c r="BI251" i="5"/>
  <c r="BH251" i="5"/>
  <c r="BG251" i="5"/>
  <c r="BF251" i="5"/>
  <c r="T251" i="5"/>
  <c r="R251" i="5"/>
  <c r="P251" i="5"/>
  <c r="BI248" i="5"/>
  <c r="BH248" i="5"/>
  <c r="BG248" i="5"/>
  <c r="BF248" i="5"/>
  <c r="T248" i="5"/>
  <c r="T247" i="5" s="1"/>
  <c r="R248" i="5"/>
  <c r="R247" i="5" s="1"/>
  <c r="P248" i="5"/>
  <c r="P247" i="5" s="1"/>
  <c r="BI245" i="5"/>
  <c r="BH245" i="5"/>
  <c r="BG245" i="5"/>
  <c r="BF245" i="5"/>
  <c r="T245" i="5"/>
  <c r="R245" i="5"/>
  <c r="P245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6" i="5"/>
  <c r="BH236" i="5"/>
  <c r="BG236" i="5"/>
  <c r="BF236" i="5"/>
  <c r="T236" i="5"/>
  <c r="R236" i="5"/>
  <c r="P236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30" i="5"/>
  <c r="BH230" i="5"/>
  <c r="BG230" i="5"/>
  <c r="BF230" i="5"/>
  <c r="T230" i="5"/>
  <c r="R230" i="5"/>
  <c r="P230" i="5"/>
  <c r="BI228" i="5"/>
  <c r="BH228" i="5"/>
  <c r="BG228" i="5"/>
  <c r="BF228" i="5"/>
  <c r="T228" i="5"/>
  <c r="R228" i="5"/>
  <c r="P228" i="5"/>
  <c r="BI226" i="5"/>
  <c r="BH226" i="5"/>
  <c r="BG226" i="5"/>
  <c r="BF226" i="5"/>
  <c r="T226" i="5"/>
  <c r="R226" i="5"/>
  <c r="P226" i="5"/>
  <c r="BI224" i="5"/>
  <c r="BH224" i="5"/>
  <c r="BG224" i="5"/>
  <c r="BF224" i="5"/>
  <c r="T224" i="5"/>
  <c r="R224" i="5"/>
  <c r="P224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J104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J101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F138" i="5"/>
  <c r="E136" i="5"/>
  <c r="F89" i="5"/>
  <c r="E87" i="5"/>
  <c r="J24" i="5"/>
  <c r="E24" i="5"/>
  <c r="J92" i="5" s="1"/>
  <c r="J23" i="5"/>
  <c r="J21" i="5"/>
  <c r="E21" i="5"/>
  <c r="J140" i="5" s="1"/>
  <c r="J20" i="5"/>
  <c r="J18" i="5"/>
  <c r="E18" i="5"/>
  <c r="F141" i="5" s="1"/>
  <c r="J17" i="5"/>
  <c r="J15" i="5"/>
  <c r="E15" i="5"/>
  <c r="F140" i="5" s="1"/>
  <c r="J14" i="5"/>
  <c r="J12" i="5"/>
  <c r="J138" i="5" s="1"/>
  <c r="E7" i="5"/>
  <c r="E134" i="5"/>
  <c r="J37" i="4"/>
  <c r="J36" i="4"/>
  <c r="AY97" i="1" s="1"/>
  <c r="J35" i="4"/>
  <c r="AX97" i="1" s="1"/>
  <c r="BI173" i="4"/>
  <c r="BH173" i="4"/>
  <c r="BG173" i="4"/>
  <c r="BF173" i="4"/>
  <c r="T173" i="4"/>
  <c r="T172" i="4" s="1"/>
  <c r="R173" i="4"/>
  <c r="R172" i="4" s="1"/>
  <c r="P173" i="4"/>
  <c r="P172" i="4" s="1"/>
  <c r="BI171" i="4"/>
  <c r="BH171" i="4"/>
  <c r="BG171" i="4"/>
  <c r="BF171" i="4"/>
  <c r="T171" i="4"/>
  <c r="T170" i="4" s="1"/>
  <c r="R171" i="4"/>
  <c r="R170" i="4" s="1"/>
  <c r="P171" i="4"/>
  <c r="P170" i="4" s="1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T125" i="4" s="1"/>
  <c r="R126" i="4"/>
  <c r="R125" i="4" s="1"/>
  <c r="P126" i="4"/>
  <c r="P125" i="4"/>
  <c r="F117" i="4"/>
  <c r="E115" i="4"/>
  <c r="F89" i="4"/>
  <c r="E87" i="4"/>
  <c r="J24" i="4"/>
  <c r="E24" i="4"/>
  <c r="J120" i="4" s="1"/>
  <c r="J23" i="4"/>
  <c r="J21" i="4"/>
  <c r="E21" i="4"/>
  <c r="J119" i="4" s="1"/>
  <c r="J20" i="4"/>
  <c r="J18" i="4"/>
  <c r="E18" i="4"/>
  <c r="F92" i="4" s="1"/>
  <c r="J17" i="4"/>
  <c r="J15" i="4"/>
  <c r="E15" i="4"/>
  <c r="F119" i="4" s="1"/>
  <c r="J14" i="4"/>
  <c r="J12" i="4"/>
  <c r="J117" i="4" s="1"/>
  <c r="E7" i="4"/>
  <c r="E113" i="4" s="1"/>
  <c r="J292" i="3"/>
  <c r="T291" i="3"/>
  <c r="R291" i="3"/>
  <c r="P291" i="3"/>
  <c r="BK291" i="3"/>
  <c r="J291" i="3" s="1"/>
  <c r="J106" i="3" s="1"/>
  <c r="J37" i="3"/>
  <c r="J36" i="3"/>
  <c r="AY96" i="1" s="1"/>
  <c r="J35" i="3"/>
  <c r="AX96" i="1"/>
  <c r="J107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F121" i="3"/>
  <c r="E119" i="3"/>
  <c r="F89" i="3"/>
  <c r="E87" i="3"/>
  <c r="J24" i="3"/>
  <c r="E24" i="3"/>
  <c r="J92" i="3" s="1"/>
  <c r="J23" i="3"/>
  <c r="J21" i="3"/>
  <c r="E21" i="3"/>
  <c r="J123" i="3" s="1"/>
  <c r="J20" i="3"/>
  <c r="J18" i="3"/>
  <c r="E18" i="3"/>
  <c r="F124" i="3" s="1"/>
  <c r="J17" i="3"/>
  <c r="J15" i="3"/>
  <c r="E15" i="3"/>
  <c r="F91" i="3" s="1"/>
  <c r="J14" i="3"/>
  <c r="J12" i="3"/>
  <c r="J121" i="3" s="1"/>
  <c r="E7" i="3"/>
  <c r="E117" i="3" s="1"/>
  <c r="J37" i="2"/>
  <c r="J36" i="2"/>
  <c r="AY95" i="1" s="1"/>
  <c r="J35" i="2"/>
  <c r="AX95" i="1" s="1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F112" i="2"/>
  <c r="E110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15" i="2" s="1"/>
  <c r="J17" i="2"/>
  <c r="J15" i="2"/>
  <c r="E15" i="2"/>
  <c r="F114" i="2" s="1"/>
  <c r="J14" i="2"/>
  <c r="J12" i="2"/>
  <c r="J112" i="2" s="1"/>
  <c r="E7" i="2"/>
  <c r="E85" i="2"/>
  <c r="L90" i="1"/>
  <c r="AM90" i="1"/>
  <c r="AM89" i="1"/>
  <c r="L89" i="1"/>
  <c r="AM87" i="1"/>
  <c r="L87" i="1"/>
  <c r="L85" i="1"/>
  <c r="L84" i="1"/>
  <c r="J120" i="8"/>
  <c r="J119" i="8"/>
  <c r="J127" i="7"/>
  <c r="BK125" i="7"/>
  <c r="BK122" i="7"/>
  <c r="BK121" i="7"/>
  <c r="BK126" i="6"/>
  <c r="J125" i="6"/>
  <c r="J122" i="6"/>
  <c r="J121" i="6"/>
  <c r="J120" i="6"/>
  <c r="J119" i="6"/>
  <c r="BK390" i="5"/>
  <c r="J390" i="5"/>
  <c r="BK389" i="5"/>
  <c r="J389" i="5"/>
  <c r="BK387" i="5"/>
  <c r="BK386" i="5"/>
  <c r="BK385" i="5"/>
  <c r="J384" i="5"/>
  <c r="J381" i="5"/>
  <c r="BK380" i="5"/>
  <c r="J378" i="5"/>
  <c r="BK377" i="5"/>
  <c r="J375" i="5"/>
  <c r="J374" i="5"/>
  <c r="J373" i="5"/>
  <c r="BK372" i="5"/>
  <c r="J365" i="5"/>
  <c r="BK363" i="5"/>
  <c r="J359" i="5"/>
  <c r="BK355" i="5"/>
  <c r="J345" i="5"/>
  <c r="J344" i="5"/>
  <c r="BK343" i="5"/>
  <c r="BK342" i="5"/>
  <c r="BK341" i="5"/>
  <c r="J340" i="5"/>
  <c r="J330" i="5"/>
  <c r="BK329" i="5"/>
  <c r="BK326" i="5"/>
  <c r="BK324" i="5"/>
  <c r="BK321" i="5"/>
  <c r="J319" i="5"/>
  <c r="BK314" i="5"/>
  <c r="BK308" i="5"/>
  <c r="J306" i="5"/>
  <c r="BK304" i="5"/>
  <c r="J302" i="5"/>
  <c r="BK300" i="5"/>
  <c r="BK298" i="5"/>
  <c r="BK296" i="5"/>
  <c r="J295" i="5"/>
  <c r="J287" i="5"/>
  <c r="J283" i="5"/>
  <c r="BK280" i="5"/>
  <c r="BK278" i="5"/>
  <c r="BK277" i="5"/>
  <c r="J274" i="5"/>
  <c r="BK264" i="5"/>
  <c r="BK262" i="5"/>
  <c r="BK261" i="5"/>
  <c r="J259" i="5"/>
  <c r="BK256" i="5"/>
  <c r="BK254" i="5"/>
  <c r="BK253" i="5"/>
  <c r="BK251" i="5"/>
  <c r="J248" i="5"/>
  <c r="J245" i="5"/>
  <c r="J244" i="5"/>
  <c r="BK243" i="5"/>
  <c r="J242" i="5"/>
  <c r="BK241" i="5"/>
  <c r="J238" i="5"/>
  <c r="BK230" i="5"/>
  <c r="BK228" i="5"/>
  <c r="BK221" i="5"/>
  <c r="J220" i="5"/>
  <c r="BK218" i="5"/>
  <c r="J217" i="5"/>
  <c r="BK216" i="5"/>
  <c r="J213" i="5"/>
  <c r="BK207" i="5"/>
  <c r="BK205" i="5"/>
  <c r="BK204" i="5"/>
  <c r="BK203" i="5"/>
  <c r="BK200" i="5"/>
  <c r="J196" i="5"/>
  <c r="J192" i="5"/>
  <c r="J191" i="5"/>
  <c r="J190" i="5"/>
  <c r="J188" i="5"/>
  <c r="BK187" i="5"/>
  <c r="BK185" i="5"/>
  <c r="BK181" i="5"/>
  <c r="J177" i="5"/>
  <c r="J176" i="5"/>
  <c r="BK174" i="5"/>
  <c r="J173" i="5"/>
  <c r="J171" i="5"/>
  <c r="BK170" i="5"/>
  <c r="J169" i="5"/>
  <c r="BK168" i="5"/>
  <c r="J166" i="5"/>
  <c r="BK161" i="5"/>
  <c r="J158" i="5"/>
  <c r="J154" i="5"/>
  <c r="J153" i="5"/>
  <c r="J147" i="5"/>
  <c r="J171" i="4"/>
  <c r="BK168" i="4"/>
  <c r="BK165" i="4"/>
  <c r="J164" i="4"/>
  <c r="BK163" i="4"/>
  <c r="BK160" i="4"/>
  <c r="BK159" i="4"/>
  <c r="J158" i="4"/>
  <c r="BK155" i="4"/>
  <c r="J154" i="4"/>
  <c r="BK153" i="4"/>
  <c r="BK151" i="4"/>
  <c r="BK147" i="4"/>
  <c r="BK146" i="4"/>
  <c r="J145" i="4"/>
  <c r="BK143" i="4"/>
  <c r="J142" i="4"/>
  <c r="BK136" i="4"/>
  <c r="BK133" i="4"/>
  <c r="BK132" i="4"/>
  <c r="BK128" i="4"/>
  <c r="J126" i="4"/>
  <c r="J285" i="3"/>
  <c r="J284" i="3"/>
  <c r="J283" i="3"/>
  <c r="J282" i="3"/>
  <c r="J281" i="3"/>
  <c r="J276" i="3"/>
  <c r="J273" i="3"/>
  <c r="J272" i="3"/>
  <c r="J270" i="3"/>
  <c r="BK267" i="3"/>
  <c r="BK265" i="3"/>
  <c r="BK263" i="3"/>
  <c r="J262" i="3"/>
  <c r="J260" i="3"/>
  <c r="J259" i="3"/>
  <c r="J255" i="3"/>
  <c r="BK248" i="3"/>
  <c r="BK246" i="3"/>
  <c r="BK245" i="3"/>
  <c r="J244" i="3"/>
  <c r="J243" i="3"/>
  <c r="BK238" i="3"/>
  <c r="J237" i="3"/>
  <c r="BK235" i="3"/>
  <c r="J233" i="3"/>
  <c r="BK229" i="3"/>
  <c r="J227" i="3"/>
  <c r="BK226" i="3"/>
  <c r="J223" i="3"/>
  <c r="BK215" i="3"/>
  <c r="J213" i="3"/>
  <c r="BK207" i="3"/>
  <c r="J205" i="3"/>
  <c r="BK201" i="3"/>
  <c r="J199" i="3"/>
  <c r="BK193" i="3"/>
  <c r="BK191" i="3"/>
  <c r="J189" i="3"/>
  <c r="BK179" i="3"/>
  <c r="J177" i="3"/>
  <c r="BK169" i="3"/>
  <c r="J166" i="3"/>
  <c r="BK164" i="3"/>
  <c r="BK162" i="3"/>
  <c r="BK161" i="3"/>
  <c r="J160" i="3"/>
  <c r="BK156" i="3"/>
  <c r="J151" i="3"/>
  <c r="J147" i="3"/>
  <c r="J145" i="3"/>
  <c r="BK143" i="3"/>
  <c r="BK142" i="3"/>
  <c r="J142" i="3"/>
  <c r="BK141" i="3"/>
  <c r="BK138" i="3"/>
  <c r="J136" i="3"/>
  <c r="BK130" i="3"/>
  <c r="J126" i="2"/>
  <c r="AS94" i="1"/>
  <c r="BK120" i="8"/>
  <c r="BK127" i="7"/>
  <c r="J125" i="7"/>
  <c r="J123" i="7"/>
  <c r="J122" i="7"/>
  <c r="J121" i="7"/>
  <c r="BK127" i="6"/>
  <c r="J124" i="6"/>
  <c r="BK123" i="6"/>
  <c r="BK350" i="5"/>
  <c r="BK349" i="5"/>
  <c r="BK348" i="5"/>
  <c r="BK334" i="5"/>
  <c r="J332" i="5"/>
  <c r="J331" i="5"/>
  <c r="BK330" i="5"/>
  <c r="J329" i="5"/>
  <c r="J324" i="5"/>
  <c r="J322" i="5"/>
  <c r="J317" i="5"/>
  <c r="BK312" i="5"/>
  <c r="BK310" i="5"/>
  <c r="J308" i="5"/>
  <c r="J293" i="5"/>
  <c r="J291" i="5"/>
  <c r="BK290" i="5"/>
  <c r="J288" i="5"/>
  <c r="BK286" i="5"/>
  <c r="J276" i="5"/>
  <c r="BK275" i="5"/>
  <c r="BK271" i="5"/>
  <c r="BK270" i="5"/>
  <c r="BK269" i="5"/>
  <c r="J268" i="5"/>
  <c r="J266" i="5"/>
  <c r="BK265" i="5"/>
  <c r="J258" i="5"/>
  <c r="J252" i="5"/>
  <c r="BK245" i="5"/>
  <c r="BK244" i="5"/>
  <c r="J243" i="5"/>
  <c r="BK242" i="5"/>
  <c r="J241" i="5"/>
  <c r="BK236" i="5"/>
  <c r="J234" i="5"/>
  <c r="J232" i="5"/>
  <c r="J230" i="5"/>
  <c r="J228" i="5"/>
  <c r="J226" i="5"/>
  <c r="J224" i="5"/>
  <c r="J219" i="5"/>
  <c r="J216" i="5"/>
  <c r="BK215" i="5"/>
  <c r="J214" i="5"/>
  <c r="J204" i="5"/>
  <c r="J203" i="5"/>
  <c r="J202" i="5"/>
  <c r="J200" i="5"/>
  <c r="J199" i="5"/>
  <c r="BK196" i="5"/>
  <c r="J195" i="5"/>
  <c r="J193" i="5"/>
  <c r="BK190" i="5"/>
  <c r="J189" i="5"/>
  <c r="J185" i="5"/>
  <c r="BK184" i="5"/>
  <c r="BK183" i="5"/>
  <c r="J182" i="5"/>
  <c r="J179" i="5"/>
  <c r="J178" i="5"/>
  <c r="BK176" i="5"/>
  <c r="J175" i="5"/>
  <c r="J174" i="5"/>
  <c r="J172" i="5"/>
  <c r="J168" i="5"/>
  <c r="J167" i="5"/>
  <c r="BK162" i="5"/>
  <c r="J161" i="5"/>
  <c r="BK160" i="5"/>
  <c r="BK159" i="5"/>
  <c r="J157" i="5"/>
  <c r="BK156" i="5"/>
  <c r="BK153" i="5"/>
  <c r="BK151" i="5"/>
  <c r="BK150" i="5"/>
  <c r="BK149" i="5"/>
  <c r="BK148" i="5"/>
  <c r="BK164" i="4"/>
  <c r="J163" i="4"/>
  <c r="J162" i="4"/>
  <c r="J160" i="4"/>
  <c r="J156" i="4"/>
  <c r="J155" i="4"/>
  <c r="BK152" i="4"/>
  <c r="J150" i="4"/>
  <c r="BK149" i="4"/>
  <c r="J148" i="4"/>
  <c r="J147" i="4"/>
  <c r="J144" i="4"/>
  <c r="BK138" i="4"/>
  <c r="J137" i="4"/>
  <c r="J136" i="4"/>
  <c r="J135" i="4"/>
  <c r="J132" i="4"/>
  <c r="BK131" i="4"/>
  <c r="J129" i="4"/>
  <c r="J128" i="4"/>
  <c r="J289" i="3"/>
  <c r="J288" i="3"/>
  <c r="BK287" i="3"/>
  <c r="BK285" i="3"/>
  <c r="BK284" i="3"/>
  <c r="BK281" i="3"/>
  <c r="BK280" i="3"/>
  <c r="J277" i="3"/>
  <c r="BK276" i="3"/>
  <c r="BK275" i="3"/>
  <c r="BK273" i="3"/>
  <c r="J271" i="3"/>
  <c r="J266" i="3"/>
  <c r="J265" i="3"/>
  <c r="BK264" i="3"/>
  <c r="J263" i="3"/>
  <c r="BK262" i="3"/>
  <c r="J261" i="3"/>
  <c r="BK260" i="3"/>
  <c r="BK258" i="3"/>
  <c r="J256" i="3"/>
  <c r="BK253" i="3"/>
  <c r="BK252" i="3"/>
  <c r="J251" i="3"/>
  <c r="BK250" i="3"/>
  <c r="J245" i="3"/>
  <c r="BK244" i="3"/>
  <c r="J242" i="3"/>
  <c r="BK240" i="3"/>
  <c r="J236" i="3"/>
  <c r="J232" i="3"/>
  <c r="BK231" i="3"/>
  <c r="J230" i="3"/>
  <c r="J219" i="3"/>
  <c r="J218" i="3"/>
  <c r="BK212" i="3"/>
  <c r="J210" i="3"/>
  <c r="BK203" i="3"/>
  <c r="J198" i="3"/>
  <c r="BK196" i="3"/>
  <c r="BK195" i="3"/>
  <c r="J191" i="3"/>
  <c r="J187" i="3"/>
  <c r="BK186" i="3"/>
  <c r="J184" i="3"/>
  <c r="J181" i="3"/>
  <c r="J180" i="3"/>
  <c r="BK178" i="3"/>
  <c r="BK177" i="3"/>
  <c r="BK174" i="3"/>
  <c r="J173" i="3"/>
  <c r="J172" i="3"/>
  <c r="J171" i="3"/>
  <c r="J163" i="3"/>
  <c r="J162" i="3"/>
  <c r="BK160" i="3"/>
  <c r="BK158" i="3"/>
  <c r="J155" i="3"/>
  <c r="J154" i="3"/>
  <c r="BK153" i="3"/>
  <c r="BK151" i="3"/>
  <c r="BK148" i="3"/>
  <c r="BK147" i="3"/>
  <c r="BK146" i="3"/>
  <c r="J141" i="3"/>
  <c r="J140" i="3"/>
  <c r="J137" i="3"/>
  <c r="J135" i="3"/>
  <c r="J134" i="3"/>
  <c r="BK133" i="3"/>
  <c r="BK132" i="3"/>
  <c r="J131" i="3"/>
  <c r="J130" i="3"/>
  <c r="BK126" i="2"/>
  <c r="J124" i="2"/>
  <c r="J121" i="2"/>
  <c r="F35" i="8"/>
  <c r="J387" i="5"/>
  <c r="J386" i="5"/>
  <c r="J385" i="5"/>
  <c r="BK384" i="5"/>
  <c r="BK382" i="5"/>
  <c r="BK381" i="5"/>
  <c r="J380" i="5"/>
  <c r="BK379" i="5"/>
  <c r="J377" i="5"/>
  <c r="BK374" i="5"/>
  <c r="BK373" i="5"/>
  <c r="J371" i="5"/>
  <c r="J369" i="5"/>
  <c r="J367" i="5"/>
  <c r="BK365" i="5"/>
  <c r="J363" i="5"/>
  <c r="J361" i="5"/>
  <c r="BK359" i="5"/>
  <c r="J357" i="5"/>
  <c r="BK354" i="5"/>
  <c r="J352" i="5"/>
  <c r="BK347" i="5"/>
  <c r="BK344" i="5"/>
  <c r="J343" i="5"/>
  <c r="BK340" i="5"/>
  <c r="BK338" i="5"/>
  <c r="BK337" i="5"/>
  <c r="J333" i="5"/>
  <c r="BK332" i="5"/>
  <c r="BK328" i="5"/>
  <c r="BK327" i="5"/>
  <c r="J321" i="5"/>
  <c r="BK317" i="5"/>
  <c r="J315" i="5"/>
  <c r="J314" i="5"/>
  <c r="J312" i="5"/>
  <c r="J310" i="5"/>
  <c r="BK306" i="5"/>
  <c r="BK302" i="5"/>
  <c r="BK288" i="5"/>
  <c r="BK287" i="5"/>
  <c r="J286" i="5"/>
  <c r="J284" i="5"/>
  <c r="BK283" i="5"/>
  <c r="BK282" i="5"/>
  <c r="J280" i="5"/>
  <c r="J279" i="5"/>
  <c r="J277" i="5"/>
  <c r="BK276" i="5"/>
  <c r="BK274" i="5"/>
  <c r="BK273" i="5"/>
  <c r="J271" i="5"/>
  <c r="J269" i="5"/>
  <c r="BK267" i="5"/>
  <c r="BK266" i="5"/>
  <c r="J265" i="5"/>
  <c r="J264" i="5"/>
  <c r="J263" i="5"/>
  <c r="BK259" i="5"/>
  <c r="BK258" i="5"/>
  <c r="J257" i="5"/>
  <c r="J256" i="5"/>
  <c r="BK255" i="5"/>
  <c r="J253" i="5"/>
  <c r="J251" i="5"/>
  <c r="BK224" i="5"/>
  <c r="J222" i="5"/>
  <c r="J221" i="5"/>
  <c r="BK220" i="5"/>
  <c r="BK219" i="5"/>
  <c r="BK217" i="5"/>
  <c r="BK214" i="5"/>
  <c r="BK213" i="5"/>
  <c r="BK212" i="5"/>
  <c r="J211" i="5"/>
  <c r="J208" i="5"/>
  <c r="BK202" i="5"/>
  <c r="BK201" i="5"/>
  <c r="BK199" i="5"/>
  <c r="BK195" i="5"/>
  <c r="BK194" i="5"/>
  <c r="BK191" i="5"/>
  <c r="BK188" i="5"/>
  <c r="J187" i="5"/>
  <c r="J186" i="5"/>
  <c r="J183" i="5"/>
  <c r="BK182" i="5"/>
  <c r="BK178" i="5"/>
  <c r="BK175" i="5"/>
  <c r="BK169" i="5"/>
  <c r="BK167" i="5"/>
  <c r="BK165" i="5"/>
  <c r="J160" i="5"/>
  <c r="J159" i="5"/>
  <c r="BK158" i="5"/>
  <c r="BK157" i="5"/>
  <c r="J156" i="5"/>
  <c r="J148" i="5"/>
  <c r="BK173" i="4"/>
  <c r="J169" i="4"/>
  <c r="BK166" i="4"/>
  <c r="J159" i="4"/>
  <c r="BK158" i="4"/>
  <c r="BK157" i="4"/>
  <c r="J153" i="4"/>
  <c r="J152" i="4"/>
  <c r="BK148" i="4"/>
  <c r="J146" i="4"/>
  <c r="J141" i="4"/>
  <c r="BK140" i="4"/>
  <c r="J139" i="4"/>
  <c r="BK135" i="4"/>
  <c r="J133" i="4"/>
  <c r="BK129" i="4"/>
  <c r="BK126" i="4"/>
  <c r="BK288" i="3"/>
  <c r="J287" i="3"/>
  <c r="J279" i="3"/>
  <c r="BK278" i="3"/>
  <c r="J275" i="3"/>
  <c r="BK272" i="3"/>
  <c r="J269" i="3"/>
  <c r="J268" i="3"/>
  <c r="BK261" i="3"/>
  <c r="BK259" i="3"/>
  <c r="J258" i="3"/>
  <c r="BK256" i="3"/>
  <c r="BK255" i="3"/>
  <c r="J254" i="3"/>
  <c r="J253" i="3"/>
  <c r="J252" i="3"/>
  <c r="BK251" i="3"/>
  <c r="J250" i="3"/>
  <c r="J249" i="3"/>
  <c r="BK243" i="3"/>
  <c r="BK242" i="3"/>
  <c r="J241" i="3"/>
  <c r="BK239" i="3"/>
  <c r="J235" i="3"/>
  <c r="J234" i="3"/>
  <c r="BK233" i="3"/>
  <c r="BK232" i="3"/>
  <c r="J231" i="3"/>
  <c r="BK227" i="3"/>
  <c r="J226" i="3"/>
  <c r="BK223" i="3"/>
  <c r="J221" i="3"/>
  <c r="BK219" i="3"/>
  <c r="J216" i="3"/>
  <c r="BK209" i="3"/>
  <c r="BK205" i="3"/>
  <c r="J203" i="3"/>
  <c r="BK199" i="3"/>
  <c r="J196" i="3"/>
  <c r="J193" i="3"/>
  <c r="J192" i="3"/>
  <c r="BK187" i="3"/>
  <c r="BK182" i="3"/>
  <c r="BK181" i="3"/>
  <c r="J178" i="3"/>
  <c r="BK176" i="3"/>
  <c r="J174" i="3"/>
  <c r="BK173" i="3"/>
  <c r="BK171" i="3"/>
  <c r="J169" i="3"/>
  <c r="BK168" i="3"/>
  <c r="J164" i="3"/>
  <c r="BK157" i="3"/>
  <c r="J156" i="3"/>
  <c r="BK155" i="3"/>
  <c r="BK150" i="3"/>
  <c r="J148" i="3"/>
  <c r="BK145" i="3"/>
  <c r="J139" i="3"/>
  <c r="BK136" i="3"/>
  <c r="J132" i="3"/>
  <c r="BK131" i="3"/>
  <c r="BK124" i="2"/>
  <c r="J123" i="2"/>
  <c r="BK119" i="8"/>
  <c r="BK123" i="7"/>
  <c r="J127" i="6"/>
  <c r="J126" i="6"/>
  <c r="BK125" i="6"/>
  <c r="BK124" i="6"/>
  <c r="J123" i="6"/>
  <c r="BK122" i="6"/>
  <c r="BK121" i="6"/>
  <c r="BK120" i="6"/>
  <c r="BK119" i="6"/>
  <c r="J382" i="5"/>
  <c r="J379" i="5"/>
  <c r="BK378" i="5"/>
  <c r="BK375" i="5"/>
  <c r="J372" i="5"/>
  <c r="BK371" i="5"/>
  <c r="BK369" i="5"/>
  <c r="BK367" i="5"/>
  <c r="BK361" i="5"/>
  <c r="BK357" i="5"/>
  <c r="J355" i="5"/>
  <c r="J354" i="5"/>
  <c r="BK352" i="5"/>
  <c r="J350" i="5"/>
  <c r="J349" i="5"/>
  <c r="J348" i="5"/>
  <c r="J347" i="5"/>
  <c r="BK345" i="5"/>
  <c r="J342" i="5"/>
  <c r="J341" i="5"/>
  <c r="J338" i="5"/>
  <c r="J337" i="5"/>
  <c r="J334" i="5"/>
  <c r="BK333" i="5"/>
  <c r="BK331" i="5"/>
  <c r="J328" i="5"/>
  <c r="J327" i="5"/>
  <c r="J326" i="5"/>
  <c r="BK322" i="5"/>
  <c r="BK319" i="5"/>
  <c r="BK315" i="5"/>
  <c r="J304" i="5"/>
  <c r="J300" i="5"/>
  <c r="J298" i="5"/>
  <c r="J296" i="5"/>
  <c r="BK295" i="5"/>
  <c r="BK293" i="5"/>
  <c r="BK291" i="5"/>
  <c r="J290" i="5"/>
  <c r="BK284" i="5"/>
  <c r="J282" i="5"/>
  <c r="BK279" i="5"/>
  <c r="J278" i="5"/>
  <c r="J275" i="5"/>
  <c r="J273" i="5"/>
  <c r="J270" i="5"/>
  <c r="BK268" i="5"/>
  <c r="J267" i="5"/>
  <c r="BK263" i="5"/>
  <c r="J262" i="5"/>
  <c r="J261" i="5"/>
  <c r="BK257" i="5"/>
  <c r="J255" i="5"/>
  <c r="J254" i="5"/>
  <c r="BK252" i="5"/>
  <c r="BK248" i="5"/>
  <c r="BK238" i="5"/>
  <c r="J236" i="5"/>
  <c r="BK234" i="5"/>
  <c r="BK232" i="5"/>
  <c r="BK226" i="5"/>
  <c r="BK222" i="5"/>
  <c r="J218" i="5"/>
  <c r="J215" i="5"/>
  <c r="J212" i="5"/>
  <c r="BK211" i="5"/>
  <c r="BK208" i="5"/>
  <c r="J207" i="5"/>
  <c r="J205" i="5"/>
  <c r="J201" i="5"/>
  <c r="J194" i="5"/>
  <c r="BK193" i="5"/>
  <c r="BK192" i="5"/>
  <c r="BK189" i="5"/>
  <c r="BK186" i="5"/>
  <c r="J184" i="5"/>
  <c r="J181" i="5"/>
  <c r="BK179" i="5"/>
  <c r="BK177" i="5"/>
  <c r="BK173" i="5"/>
  <c r="BK172" i="5"/>
  <c r="BK171" i="5"/>
  <c r="J170" i="5"/>
  <c r="BK166" i="5"/>
  <c r="J165" i="5"/>
  <c r="J162" i="5"/>
  <c r="BK154" i="5"/>
  <c r="J151" i="5"/>
  <c r="J150" i="5"/>
  <c r="J149" i="5"/>
  <c r="BK147" i="5"/>
  <c r="J173" i="4"/>
  <c r="BK171" i="4"/>
  <c r="BK169" i="4"/>
  <c r="J168" i="4"/>
  <c r="J166" i="4"/>
  <c r="J165" i="4"/>
  <c r="BK162" i="4"/>
  <c r="J157" i="4"/>
  <c r="BK156" i="4"/>
  <c r="BK154" i="4"/>
  <c r="J151" i="4"/>
  <c r="BK150" i="4"/>
  <c r="J149" i="4"/>
  <c r="BK145" i="4"/>
  <c r="BK144" i="4"/>
  <c r="J143" i="4"/>
  <c r="BK142" i="4"/>
  <c r="BK141" i="4"/>
  <c r="J140" i="4"/>
  <c r="BK139" i="4"/>
  <c r="J138" i="4"/>
  <c r="BK137" i="4"/>
  <c r="J131" i="4"/>
  <c r="BK290" i="3"/>
  <c r="J290" i="3"/>
  <c r="BK289" i="3"/>
  <c r="BK283" i="3"/>
  <c r="BK282" i="3"/>
  <c r="J280" i="3"/>
  <c r="BK279" i="3"/>
  <c r="J278" i="3"/>
  <c r="BK277" i="3"/>
  <c r="BK271" i="3"/>
  <c r="BK270" i="3"/>
  <c r="BK269" i="3"/>
  <c r="BK268" i="3"/>
  <c r="J267" i="3"/>
  <c r="BK266" i="3"/>
  <c r="J264" i="3"/>
  <c r="BK254" i="3"/>
  <c r="BK249" i="3"/>
  <c r="J248" i="3"/>
  <c r="J246" i="3"/>
  <c r="BK241" i="3"/>
  <c r="J240" i="3"/>
  <c r="J239" i="3"/>
  <c r="J238" i="3"/>
  <c r="BK237" i="3"/>
  <c r="BK236" i="3"/>
  <c r="BK234" i="3"/>
  <c r="BK230" i="3"/>
  <c r="J229" i="3"/>
  <c r="BK221" i="3"/>
  <c r="BK218" i="3"/>
  <c r="BK216" i="3"/>
  <c r="J215" i="3"/>
  <c r="BK213" i="3"/>
  <c r="J212" i="3"/>
  <c r="BK210" i="3"/>
  <c r="J209" i="3"/>
  <c r="J207" i="3"/>
  <c r="J201" i="3"/>
  <c r="BK198" i="3"/>
  <c r="J195" i="3"/>
  <c r="BK192" i="3"/>
  <c r="BK189" i="3"/>
  <c r="J186" i="3"/>
  <c r="BK184" i="3"/>
  <c r="J182" i="3"/>
  <c r="BK180" i="3"/>
  <c r="J179" i="3"/>
  <c r="J176" i="3"/>
  <c r="BK172" i="3"/>
  <c r="J168" i="3"/>
  <c r="BK166" i="3"/>
  <c r="BK163" i="3"/>
  <c r="J161" i="3"/>
  <c r="J158" i="3"/>
  <c r="J157" i="3"/>
  <c r="BK154" i="3"/>
  <c r="J153" i="3"/>
  <c r="J150" i="3"/>
  <c r="J146" i="3"/>
  <c r="J143" i="3"/>
  <c r="BK140" i="3"/>
  <c r="BK139" i="3"/>
  <c r="J138" i="3"/>
  <c r="BK137" i="3"/>
  <c r="BK135" i="3"/>
  <c r="BK134" i="3"/>
  <c r="J133" i="3"/>
  <c r="BK123" i="2"/>
  <c r="BK121" i="2"/>
  <c r="T120" i="7" l="1"/>
  <c r="T119" i="7" s="1"/>
  <c r="P120" i="7"/>
  <c r="P119" i="7" s="1"/>
  <c r="AU100" i="1" s="1"/>
  <c r="R120" i="2"/>
  <c r="R119" i="2" s="1"/>
  <c r="R118" i="2" s="1"/>
  <c r="T129" i="3"/>
  <c r="T159" i="3"/>
  <c r="T188" i="3"/>
  <c r="P225" i="3"/>
  <c r="T247" i="3"/>
  <c r="P257" i="3"/>
  <c r="R274" i="3"/>
  <c r="T286" i="3"/>
  <c r="P127" i="4"/>
  <c r="R161" i="4"/>
  <c r="BK167" i="4"/>
  <c r="J167" i="4" s="1"/>
  <c r="J101" i="4" s="1"/>
  <c r="T146" i="5"/>
  <c r="BK155" i="5"/>
  <c r="J155" i="5" s="1"/>
  <c r="J100" i="5" s="1"/>
  <c r="BK164" i="5"/>
  <c r="J164" i="5"/>
  <c r="J102" i="5" s="1"/>
  <c r="BK180" i="5"/>
  <c r="J180" i="5"/>
  <c r="J103" i="5"/>
  <c r="BK198" i="5"/>
  <c r="J198" i="5" s="1"/>
  <c r="J105" i="5" s="1"/>
  <c r="BK206" i="5"/>
  <c r="J206" i="5" s="1"/>
  <c r="J106" i="5" s="1"/>
  <c r="BK210" i="5"/>
  <c r="J210" i="5" s="1"/>
  <c r="J107" i="5" s="1"/>
  <c r="BK240" i="5"/>
  <c r="J240" i="5"/>
  <c r="J108" i="5" s="1"/>
  <c r="P240" i="5"/>
  <c r="T250" i="5"/>
  <c r="R260" i="5"/>
  <c r="BK285" i="5"/>
  <c r="J285" i="5" s="1"/>
  <c r="J114" i="5" s="1"/>
  <c r="BK289" i="5"/>
  <c r="J289" i="5" s="1"/>
  <c r="J115" i="5" s="1"/>
  <c r="P294" i="5"/>
  <c r="P336" i="5"/>
  <c r="BK346" i="5"/>
  <c r="J346" i="5" s="1"/>
  <c r="J120" i="5" s="1"/>
  <c r="R353" i="5"/>
  <c r="P370" i="5"/>
  <c r="BK383" i="5"/>
  <c r="J383" i="5" s="1"/>
  <c r="J123" i="5" s="1"/>
  <c r="T383" i="5"/>
  <c r="T388" i="5"/>
  <c r="T118" i="6"/>
  <c r="T117" i="6"/>
  <c r="R118" i="8"/>
  <c r="R117" i="8" s="1"/>
  <c r="BK120" i="2"/>
  <c r="BK119" i="2"/>
  <c r="J119" i="2" s="1"/>
  <c r="J97" i="2" s="1"/>
  <c r="BK129" i="3"/>
  <c r="J129" i="3"/>
  <c r="J98" i="3" s="1"/>
  <c r="R159" i="3"/>
  <c r="R188" i="3"/>
  <c r="R225" i="3"/>
  <c r="R247" i="3"/>
  <c r="T257" i="3"/>
  <c r="T274" i="3"/>
  <c r="R286" i="3"/>
  <c r="BK127" i="4"/>
  <c r="J127" i="4" s="1"/>
  <c r="J99" i="4" s="1"/>
  <c r="BK161" i="4"/>
  <c r="J161" i="4" s="1"/>
  <c r="J100" i="4" s="1"/>
  <c r="P167" i="4"/>
  <c r="R146" i="5"/>
  <c r="R152" i="5"/>
  <c r="P155" i="5"/>
  <c r="T164" i="5"/>
  <c r="R180" i="5"/>
  <c r="T198" i="5"/>
  <c r="R206" i="5"/>
  <c r="T210" i="5"/>
  <c r="R250" i="5"/>
  <c r="P260" i="5"/>
  <c r="R281" i="5"/>
  <c r="T285" i="5"/>
  <c r="R289" i="5"/>
  <c r="R294" i="5"/>
  <c r="T336" i="5"/>
  <c r="R339" i="5"/>
  <c r="R346" i="5"/>
  <c r="P353" i="5"/>
  <c r="BK370" i="5"/>
  <c r="J370" i="5"/>
  <c r="J122" i="5"/>
  <c r="P120" i="2"/>
  <c r="P119" i="2" s="1"/>
  <c r="P118" i="2" s="1"/>
  <c r="AU95" i="1" s="1"/>
  <c r="R129" i="3"/>
  <c r="P159" i="3"/>
  <c r="P188" i="3"/>
  <c r="T225" i="3"/>
  <c r="P247" i="3"/>
  <c r="R257" i="3"/>
  <c r="P274" i="3"/>
  <c r="P286" i="3"/>
  <c r="T127" i="4"/>
  <c r="T124" i="4" s="1"/>
  <c r="T123" i="4" s="1"/>
  <c r="P161" i="4"/>
  <c r="P124" i="4" s="1"/>
  <c r="P123" i="4" s="1"/>
  <c r="AU97" i="1" s="1"/>
  <c r="R167" i="4"/>
  <c r="P146" i="5"/>
  <c r="T152" i="5"/>
  <c r="R155" i="5"/>
  <c r="R164" i="5"/>
  <c r="P180" i="5"/>
  <c r="P198" i="5"/>
  <c r="P206" i="5"/>
  <c r="R210" i="5"/>
  <c r="T240" i="5"/>
  <c r="P250" i="5"/>
  <c r="T260" i="5"/>
  <c r="P281" i="5"/>
  <c r="P285" i="5"/>
  <c r="T289" i="5"/>
  <c r="T294" i="5"/>
  <c r="R336" i="5"/>
  <c r="T339" i="5"/>
  <c r="BK353" i="5"/>
  <c r="J353" i="5"/>
  <c r="J121" i="5"/>
  <c r="T370" i="5"/>
  <c r="P383" i="5"/>
  <c r="BK388" i="5"/>
  <c r="J388" i="5"/>
  <c r="J124" i="5" s="1"/>
  <c r="P388" i="5"/>
  <c r="P118" i="6"/>
  <c r="P117" i="6"/>
  <c r="AU99" i="1" s="1"/>
  <c r="BK118" i="8"/>
  <c r="J118" i="8"/>
  <c r="J97" i="8"/>
  <c r="P118" i="8"/>
  <c r="P117" i="8" s="1"/>
  <c r="AU101" i="1" s="1"/>
  <c r="T120" i="2"/>
  <c r="T119" i="2" s="1"/>
  <c r="T118" i="2" s="1"/>
  <c r="P129" i="3"/>
  <c r="P128" i="3"/>
  <c r="P127" i="3" s="1"/>
  <c r="AU96" i="1" s="1"/>
  <c r="BK159" i="3"/>
  <c r="J159" i="3"/>
  <c r="J99" i="3" s="1"/>
  <c r="BK188" i="3"/>
  <c r="J188" i="3"/>
  <c r="J100" i="3"/>
  <c r="BK225" i="3"/>
  <c r="J225" i="3"/>
  <c r="J101" i="3"/>
  <c r="BK247" i="3"/>
  <c r="J247" i="3" s="1"/>
  <c r="J102" i="3" s="1"/>
  <c r="BK257" i="3"/>
  <c r="J257" i="3"/>
  <c r="J103" i="3" s="1"/>
  <c r="BK274" i="3"/>
  <c r="J274" i="3"/>
  <c r="J104" i="3"/>
  <c r="BK286" i="3"/>
  <c r="J286" i="3"/>
  <c r="J105" i="3"/>
  <c r="R127" i="4"/>
  <c r="R124" i="4" s="1"/>
  <c r="R123" i="4" s="1"/>
  <c r="T161" i="4"/>
  <c r="T167" i="4"/>
  <c r="BK146" i="5"/>
  <c r="J146" i="5"/>
  <c r="J98" i="5"/>
  <c r="BK152" i="5"/>
  <c r="J152" i="5" s="1"/>
  <c r="J99" i="5" s="1"/>
  <c r="P152" i="5"/>
  <c r="T155" i="5"/>
  <c r="P164" i="5"/>
  <c r="T180" i="5"/>
  <c r="R198" i="5"/>
  <c r="T206" i="5"/>
  <c r="P210" i="5"/>
  <c r="R240" i="5"/>
  <c r="BK250" i="5"/>
  <c r="J250" i="5"/>
  <c r="J111" i="5" s="1"/>
  <c r="BK260" i="5"/>
  <c r="J260" i="5"/>
  <c r="J112" i="5"/>
  <c r="BK281" i="5"/>
  <c r="J281" i="5" s="1"/>
  <c r="J113" i="5" s="1"/>
  <c r="T281" i="5"/>
  <c r="R285" i="5"/>
  <c r="P289" i="5"/>
  <c r="BK294" i="5"/>
  <c r="J294" i="5" s="1"/>
  <c r="J117" i="5" s="1"/>
  <c r="BK336" i="5"/>
  <c r="J336" i="5"/>
  <c r="J118" i="5" s="1"/>
  <c r="BK339" i="5"/>
  <c r="J339" i="5" s="1"/>
  <c r="J119" i="5" s="1"/>
  <c r="P339" i="5"/>
  <c r="P346" i="5"/>
  <c r="T346" i="5"/>
  <c r="T353" i="5"/>
  <c r="R370" i="5"/>
  <c r="R383" i="5"/>
  <c r="R388" i="5"/>
  <c r="BK118" i="6"/>
  <c r="J118" i="6" s="1"/>
  <c r="J97" i="6" s="1"/>
  <c r="R118" i="6"/>
  <c r="R117" i="6"/>
  <c r="T118" i="8"/>
  <c r="T117" i="8" s="1"/>
  <c r="J89" i="2"/>
  <c r="F92" i="2"/>
  <c r="J115" i="2"/>
  <c r="BE124" i="2"/>
  <c r="E85" i="3"/>
  <c r="J89" i="3"/>
  <c r="F92" i="3"/>
  <c r="J124" i="3"/>
  <c r="BE130" i="3"/>
  <c r="BE136" i="3"/>
  <c r="BE143" i="3"/>
  <c r="BE147" i="3"/>
  <c r="BE155" i="3"/>
  <c r="BE164" i="3"/>
  <c r="BE169" i="3"/>
  <c r="BE172" i="3"/>
  <c r="BE176" i="3"/>
  <c r="BE177" i="3"/>
  <c r="BE182" i="3"/>
  <c r="BE186" i="3"/>
  <c r="BE195" i="3"/>
  <c r="BE199" i="3"/>
  <c r="BE203" i="3"/>
  <c r="BE231" i="3"/>
  <c r="BE232" i="3"/>
  <c r="BE243" i="3"/>
  <c r="BE244" i="3"/>
  <c r="BE250" i="3"/>
  <c r="BE251" i="3"/>
  <c r="BE252" i="3"/>
  <c r="BE255" i="3"/>
  <c r="BE259" i="3"/>
  <c r="BE260" i="3"/>
  <c r="BE262" i="3"/>
  <c r="BE267" i="3"/>
  <c r="BE272" i="3"/>
  <c r="BE273" i="3"/>
  <c r="BE285" i="3"/>
  <c r="BE287" i="3"/>
  <c r="BE288" i="3"/>
  <c r="BE289" i="3"/>
  <c r="BE290" i="3"/>
  <c r="J89" i="4"/>
  <c r="J92" i="4"/>
  <c r="BE126" i="4"/>
  <c r="BE128" i="4"/>
  <c r="BE129" i="4"/>
  <c r="BE133" i="4"/>
  <c r="BE135" i="4"/>
  <c r="BE146" i="4"/>
  <c r="BE147" i="4"/>
  <c r="BE152" i="4"/>
  <c r="BE155" i="4"/>
  <c r="BE159" i="4"/>
  <c r="BE160" i="4"/>
  <c r="BE164" i="4"/>
  <c r="BE171" i="4"/>
  <c r="BE173" i="4"/>
  <c r="BK170" i="4"/>
  <c r="J170" i="4" s="1"/>
  <c r="J102" i="4" s="1"/>
  <c r="J89" i="5"/>
  <c r="F92" i="5"/>
  <c r="J141" i="5"/>
  <c r="BE158" i="5"/>
  <c r="BE160" i="5"/>
  <c r="BE167" i="5"/>
  <c r="BE168" i="5"/>
  <c r="BE175" i="5"/>
  <c r="BE182" i="5"/>
  <c r="BE187" i="5"/>
  <c r="BE188" i="5"/>
  <c r="BE195" i="5"/>
  <c r="BE196" i="5"/>
  <c r="BE199" i="5"/>
  <c r="BE202" i="5"/>
  <c r="BE213" i="5"/>
  <c r="BE216" i="5"/>
  <c r="BE219" i="5"/>
  <c r="BE244" i="5"/>
  <c r="BE256" i="5"/>
  <c r="BE258" i="5"/>
  <c r="BE276" i="5"/>
  <c r="BE277" i="5"/>
  <c r="BE286" i="5"/>
  <c r="BE321" i="5"/>
  <c r="BE329" i="5"/>
  <c r="BE355" i="5"/>
  <c r="BE371" i="5"/>
  <c r="BE373" i="5"/>
  <c r="BE374" i="5"/>
  <c r="BE377" i="5"/>
  <c r="BE384" i="5"/>
  <c r="BE385" i="5"/>
  <c r="BK247" i="5"/>
  <c r="J247" i="5" s="1"/>
  <c r="J109" i="5" s="1"/>
  <c r="J89" i="6"/>
  <c r="F92" i="6"/>
  <c r="J92" i="6"/>
  <c r="BE119" i="6"/>
  <c r="BE120" i="6"/>
  <c r="BE121" i="6"/>
  <c r="BE123" i="6"/>
  <c r="BE124" i="6"/>
  <c r="J89" i="7"/>
  <c r="F92" i="7"/>
  <c r="J116" i="7"/>
  <c r="BK126" i="7"/>
  <c r="J126" i="7"/>
  <c r="J99" i="7" s="1"/>
  <c r="E85" i="8"/>
  <c r="J89" i="8"/>
  <c r="J92" i="8"/>
  <c r="J113" i="8"/>
  <c r="BE119" i="8"/>
  <c r="BB101" i="1"/>
  <c r="F91" i="2"/>
  <c r="E108" i="2"/>
  <c r="J114" i="2"/>
  <c r="BE126" i="2"/>
  <c r="F123" i="3"/>
  <c r="BE133" i="3"/>
  <c r="BE137" i="3"/>
  <c r="BE138" i="3"/>
  <c r="BE140" i="3"/>
  <c r="BE141" i="3"/>
  <c r="BE142" i="3"/>
  <c r="BE146" i="3"/>
  <c r="BE151" i="3"/>
  <c r="BE153" i="3"/>
  <c r="BE158" i="3"/>
  <c r="BE160" i="3"/>
  <c r="BE161" i="3"/>
  <c r="BE162" i="3"/>
  <c r="BE179" i="3"/>
  <c r="BE184" i="3"/>
  <c r="BE189" i="3"/>
  <c r="BE193" i="3"/>
  <c r="BE198" i="3"/>
  <c r="BE210" i="3"/>
  <c r="BE212" i="3"/>
  <c r="BE213" i="3"/>
  <c r="BE229" i="3"/>
  <c r="BE235" i="3"/>
  <c r="BE238" i="3"/>
  <c r="BE240" i="3"/>
  <c r="BE246" i="3"/>
  <c r="BE263" i="3"/>
  <c r="BE264" i="3"/>
  <c r="BE265" i="3"/>
  <c r="BE266" i="3"/>
  <c r="BE270" i="3"/>
  <c r="BE276" i="3"/>
  <c r="BE280" i="3"/>
  <c r="BE281" i="3"/>
  <c r="BE283" i="3"/>
  <c r="BE284" i="3"/>
  <c r="E85" i="4"/>
  <c r="F91" i="4"/>
  <c r="BE136" i="4"/>
  <c r="BE137" i="4"/>
  <c r="BE141" i="4"/>
  <c r="BE143" i="4"/>
  <c r="BE144" i="4"/>
  <c r="BE149" i="4"/>
  <c r="BE150" i="4"/>
  <c r="BE154" i="4"/>
  <c r="BE162" i="4"/>
  <c r="BE163" i="4"/>
  <c r="BK172" i="4"/>
  <c r="J172" i="4" s="1"/>
  <c r="J103" i="4" s="1"/>
  <c r="J91" i="5"/>
  <c r="BE150" i="5"/>
  <c r="BE153" i="5"/>
  <c r="BE161" i="5"/>
  <c r="BE166" i="5"/>
  <c r="BE170" i="5"/>
  <c r="BE172" i="5"/>
  <c r="BE173" i="5"/>
  <c r="BE174" i="5"/>
  <c r="BE176" i="5"/>
  <c r="BE177" i="5"/>
  <c r="BE179" i="5"/>
  <c r="BE181" i="5"/>
  <c r="BE184" i="5"/>
  <c r="BE186" i="5"/>
  <c r="BE189" i="5"/>
  <c r="BE200" i="5"/>
  <c r="BE203" i="5"/>
  <c r="BE204" i="5"/>
  <c r="BE215" i="5"/>
  <c r="BE218" i="5"/>
  <c r="BE221" i="5"/>
  <c r="BE226" i="5"/>
  <c r="BE230" i="5"/>
  <c r="BE238" i="5"/>
  <c r="BE242" i="5"/>
  <c r="BE243" i="5"/>
  <c r="BE245" i="5"/>
  <c r="BE248" i="5"/>
  <c r="BE251" i="5"/>
  <c r="BE253" i="5"/>
  <c r="BE263" i="5"/>
  <c r="BE264" i="5"/>
  <c r="BE268" i="5"/>
  <c r="BE278" i="5"/>
  <c r="BE291" i="5"/>
  <c r="BE293" i="5"/>
  <c r="BE298" i="5"/>
  <c r="BE306" i="5"/>
  <c r="BE308" i="5"/>
  <c r="BE310" i="5"/>
  <c r="BE312" i="5"/>
  <c r="BE322" i="5"/>
  <c r="BE324" i="5"/>
  <c r="BE330" i="5"/>
  <c r="BE334" i="5"/>
  <c r="BE343" i="5"/>
  <c r="BE348" i="5"/>
  <c r="BE359" i="5"/>
  <c r="BE363" i="5"/>
  <c r="BE367" i="5"/>
  <c r="BE372" i="5"/>
  <c r="BE378" i="5"/>
  <c r="BE380" i="5"/>
  <c r="BE381" i="5"/>
  <c r="BE382" i="5"/>
  <c r="BE386" i="5"/>
  <c r="BK292" i="5"/>
  <c r="J292" i="5" s="1"/>
  <c r="J116" i="5" s="1"/>
  <c r="J91" i="3"/>
  <c r="BE135" i="3"/>
  <c r="BE139" i="3"/>
  <c r="BE156" i="3"/>
  <c r="BE166" i="3"/>
  <c r="BE168" i="3"/>
  <c r="BE187" i="3"/>
  <c r="BE191" i="3"/>
  <c r="BE192" i="3"/>
  <c r="BE196" i="3"/>
  <c r="BE205" i="3"/>
  <c r="BE207" i="3"/>
  <c r="BE215" i="3"/>
  <c r="BE221" i="3"/>
  <c r="BE223" i="3"/>
  <c r="BE226" i="3"/>
  <c r="BE227" i="3"/>
  <c r="BE233" i="3"/>
  <c r="BE237" i="3"/>
  <c r="BE242" i="3"/>
  <c r="BE245" i="3"/>
  <c r="BE248" i="3"/>
  <c r="BE254" i="3"/>
  <c r="BE258" i="3"/>
  <c r="BE268" i="3"/>
  <c r="BE269" i="3"/>
  <c r="BE271" i="3"/>
  <c r="BE278" i="3"/>
  <c r="BE282" i="3"/>
  <c r="J91" i="4"/>
  <c r="F120" i="4"/>
  <c r="BE132" i="4"/>
  <c r="BE139" i="4"/>
  <c r="BE142" i="4"/>
  <c r="BE145" i="4"/>
  <c r="BE151" i="4"/>
  <c r="BE153" i="4"/>
  <c r="BE158" i="4"/>
  <c r="BE165" i="4"/>
  <c r="BE166" i="4"/>
  <c r="BE168" i="4"/>
  <c r="BE154" i="5"/>
  <c r="BE157" i="5"/>
  <c r="BE159" i="5"/>
  <c r="BE165" i="5"/>
  <c r="BE169" i="5"/>
  <c r="BE171" i="5"/>
  <c r="BE185" i="5"/>
  <c r="BE191" i="5"/>
  <c r="BE205" i="5"/>
  <c r="BE207" i="5"/>
  <c r="BE208" i="5"/>
  <c r="BE211" i="5"/>
  <c r="BE212" i="5"/>
  <c r="BE217" i="5"/>
  <c r="BE220" i="5"/>
  <c r="BE228" i="5"/>
  <c r="BE254" i="5"/>
  <c r="BE255" i="5"/>
  <c r="BE259" i="5"/>
  <c r="BE261" i="5"/>
  <c r="BE262" i="5"/>
  <c r="BE266" i="5"/>
  <c r="BE273" i="5"/>
  <c r="BE274" i="5"/>
  <c r="BE280" i="5"/>
  <c r="BE282" i="5"/>
  <c r="BE284" i="5"/>
  <c r="BE295" i="5"/>
  <c r="BE296" i="5"/>
  <c r="BE300" i="5"/>
  <c r="BE302" i="5"/>
  <c r="BE314" i="5"/>
  <c r="BE319" i="5"/>
  <c r="BE326" i="5"/>
  <c r="BE328" i="5"/>
  <c r="BE332" i="5"/>
  <c r="BE333" i="5"/>
  <c r="BE337" i="5"/>
  <c r="BE340" i="5"/>
  <c r="BE341" i="5"/>
  <c r="BE342" i="5"/>
  <c r="BE345" i="5"/>
  <c r="E85" i="6"/>
  <c r="F91" i="6"/>
  <c r="J113" i="6"/>
  <c r="BE122" i="6"/>
  <c r="BE125" i="6"/>
  <c r="BE126" i="6"/>
  <c r="E85" i="7"/>
  <c r="F91" i="7"/>
  <c r="J115" i="7"/>
  <c r="BE122" i="7"/>
  <c r="BE125" i="7"/>
  <c r="BE127" i="7"/>
  <c r="F114" i="8"/>
  <c r="BE120" i="8"/>
  <c r="BE121" i="2"/>
  <c r="BE123" i="2"/>
  <c r="BE131" i="3"/>
  <c r="BE132" i="3"/>
  <c r="BE134" i="3"/>
  <c r="BE145" i="3"/>
  <c r="BE148" i="3"/>
  <c r="BE150" i="3"/>
  <c r="BE154" i="3"/>
  <c r="BE157" i="3"/>
  <c r="BE163" i="3"/>
  <c r="BE171" i="3"/>
  <c r="BE173" i="3"/>
  <c r="BE174" i="3"/>
  <c r="BE178" i="3"/>
  <c r="BE180" i="3"/>
  <c r="BE181" i="3"/>
  <c r="BE201" i="3"/>
  <c r="BE209" i="3"/>
  <c r="BE216" i="3"/>
  <c r="BE218" i="3"/>
  <c r="BE219" i="3"/>
  <c r="BE230" i="3"/>
  <c r="BE234" i="3"/>
  <c r="BE236" i="3"/>
  <c r="BE239" i="3"/>
  <c r="BE241" i="3"/>
  <c r="BE249" i="3"/>
  <c r="BE253" i="3"/>
  <c r="BE256" i="3"/>
  <c r="BE261" i="3"/>
  <c r="BE275" i="3"/>
  <c r="BE277" i="3"/>
  <c r="BE279" i="3"/>
  <c r="BE131" i="4"/>
  <c r="BE138" i="4"/>
  <c r="BE140" i="4"/>
  <c r="BE148" i="4"/>
  <c r="BE156" i="4"/>
  <c r="BE157" i="4"/>
  <c r="BE169" i="4"/>
  <c r="BK125" i="4"/>
  <c r="J125" i="4" s="1"/>
  <c r="J98" i="4" s="1"/>
  <c r="E85" i="5"/>
  <c r="F91" i="5"/>
  <c r="BE147" i="5"/>
  <c r="BE148" i="5"/>
  <c r="BE149" i="5"/>
  <c r="BE151" i="5"/>
  <c r="BE156" i="5"/>
  <c r="BE162" i="5"/>
  <c r="BE178" i="5"/>
  <c r="BE183" i="5"/>
  <c r="BE190" i="5"/>
  <c r="BE192" i="5"/>
  <c r="BE193" i="5"/>
  <c r="BE194" i="5"/>
  <c r="BE201" i="5"/>
  <c r="BE214" i="5"/>
  <c r="BE222" i="5"/>
  <c r="BE224" i="5"/>
  <c r="BE232" i="5"/>
  <c r="BE234" i="5"/>
  <c r="BE236" i="5"/>
  <c r="BE241" i="5"/>
  <c r="BE252" i="5"/>
  <c r="BE257" i="5"/>
  <c r="BE265" i="5"/>
  <c r="BE267" i="5"/>
  <c r="BE269" i="5"/>
  <c r="BE270" i="5"/>
  <c r="BE271" i="5"/>
  <c r="BE275" i="5"/>
  <c r="BE279" i="5"/>
  <c r="BE283" i="5"/>
  <c r="BE287" i="5"/>
  <c r="BE288" i="5"/>
  <c r="BE290" i="5"/>
  <c r="BE304" i="5"/>
  <c r="BE315" i="5"/>
  <c r="BE317" i="5"/>
  <c r="BE327" i="5"/>
  <c r="BE331" i="5"/>
  <c r="BE338" i="5"/>
  <c r="BE344" i="5"/>
  <c r="BE347" i="5"/>
  <c r="BE349" i="5"/>
  <c r="BE350" i="5"/>
  <c r="BE352" i="5"/>
  <c r="BE354" i="5"/>
  <c r="BE357" i="5"/>
  <c r="BE361" i="5"/>
  <c r="BE365" i="5"/>
  <c r="BE369" i="5"/>
  <c r="BE375" i="5"/>
  <c r="BE379" i="5"/>
  <c r="BE387" i="5"/>
  <c r="BE389" i="5"/>
  <c r="BE390" i="5"/>
  <c r="BE127" i="6"/>
  <c r="BE121" i="7"/>
  <c r="BE123" i="7"/>
  <c r="BK124" i="7"/>
  <c r="J124" i="7" s="1"/>
  <c r="J98" i="7" s="1"/>
  <c r="F91" i="8"/>
  <c r="F37" i="5"/>
  <c r="BD98" i="1" s="1"/>
  <c r="F34" i="5"/>
  <c r="BA98" i="1" s="1"/>
  <c r="F36" i="4"/>
  <c r="BC97" i="1" s="1"/>
  <c r="F34" i="7"/>
  <c r="BA100" i="1" s="1"/>
  <c r="F36" i="8"/>
  <c r="BC101" i="1" s="1"/>
  <c r="J34" i="4"/>
  <c r="AW97" i="1" s="1"/>
  <c r="J34" i="5"/>
  <c r="AW98" i="1" s="1"/>
  <c r="F36" i="6"/>
  <c r="BC99" i="1" s="1"/>
  <c r="F35" i="2"/>
  <c r="BB95" i="1" s="1"/>
  <c r="J34" i="6"/>
  <c r="AW99" i="1" s="1"/>
  <c r="F34" i="8"/>
  <c r="BA101" i="1" s="1"/>
  <c r="F37" i="8"/>
  <c r="BD101" i="1" s="1"/>
  <c r="F34" i="4"/>
  <c r="BA97" i="1" s="1"/>
  <c r="F36" i="5"/>
  <c r="BC98" i="1" s="1"/>
  <c r="F34" i="2"/>
  <c r="BA95" i="1" s="1"/>
  <c r="F35" i="3"/>
  <c r="BB96" i="1" s="1"/>
  <c r="J34" i="3"/>
  <c r="AW96" i="1" s="1"/>
  <c r="F37" i="6"/>
  <c r="BD99" i="1" s="1"/>
  <c r="F37" i="7"/>
  <c r="BD100" i="1" s="1"/>
  <c r="F37" i="3"/>
  <c r="BD96" i="1" s="1"/>
  <c r="J34" i="2"/>
  <c r="AW95" i="1" s="1"/>
  <c r="F34" i="3"/>
  <c r="BA96" i="1" s="1"/>
  <c r="F36" i="3"/>
  <c r="BC96" i="1" s="1"/>
  <c r="F35" i="6"/>
  <c r="BB99" i="1" s="1"/>
  <c r="F36" i="7"/>
  <c r="BC100" i="1" s="1"/>
  <c r="F37" i="2"/>
  <c r="BD95" i="1" s="1"/>
  <c r="F34" i="6"/>
  <c r="BA99" i="1" s="1"/>
  <c r="F35" i="7"/>
  <c r="BB100" i="1" s="1"/>
  <c r="F35" i="4"/>
  <c r="BB97" i="1" s="1"/>
  <c r="J34" i="7"/>
  <c r="AW100" i="1" s="1"/>
  <c r="F36" i="2"/>
  <c r="BC95" i="1" s="1"/>
  <c r="F37" i="4"/>
  <c r="BD97" i="1" s="1"/>
  <c r="F35" i="5"/>
  <c r="BB98" i="1" s="1"/>
  <c r="J34" i="8"/>
  <c r="AW101" i="1" s="1"/>
  <c r="P145" i="5" l="1"/>
  <c r="R128" i="3"/>
  <c r="R127" i="3"/>
  <c r="T249" i="5"/>
  <c r="T128" i="3"/>
  <c r="T127" i="3"/>
  <c r="R145" i="5"/>
  <c r="R249" i="5"/>
  <c r="T145" i="5"/>
  <c r="T144" i="5" s="1"/>
  <c r="P249" i="5"/>
  <c r="BK120" i="7"/>
  <c r="J120" i="7" s="1"/>
  <c r="J97" i="7" s="1"/>
  <c r="BK118" i="2"/>
  <c r="J118" i="2" s="1"/>
  <c r="J96" i="2" s="1"/>
  <c r="BK128" i="3"/>
  <c r="J128" i="3"/>
  <c r="J97" i="3" s="1"/>
  <c r="BK117" i="6"/>
  <c r="J117" i="6"/>
  <c r="J96" i="6"/>
  <c r="J120" i="2"/>
  <c r="J98" i="2" s="1"/>
  <c r="BK124" i="4"/>
  <c r="J124" i="4"/>
  <c r="J97" i="4" s="1"/>
  <c r="BK117" i="8"/>
  <c r="J117" i="8"/>
  <c r="J96" i="8"/>
  <c r="BK145" i="5"/>
  <c r="BK144" i="5" s="1"/>
  <c r="J144" i="5" s="1"/>
  <c r="J30" i="5" s="1"/>
  <c r="AG98" i="1" s="1"/>
  <c r="BK249" i="5"/>
  <c r="J249" i="5" s="1"/>
  <c r="J110" i="5" s="1"/>
  <c r="F33" i="6"/>
  <c r="AZ99" i="1"/>
  <c r="F33" i="3"/>
  <c r="AZ96" i="1" s="1"/>
  <c r="J33" i="4"/>
  <c r="AV97" i="1"/>
  <c r="AT97" i="1"/>
  <c r="F33" i="8"/>
  <c r="AZ101" i="1" s="1"/>
  <c r="J33" i="2"/>
  <c r="AV95" i="1"/>
  <c r="AT95" i="1"/>
  <c r="F33" i="2"/>
  <c r="AZ95" i="1" s="1"/>
  <c r="J33" i="5"/>
  <c r="AV98" i="1"/>
  <c r="AT98" i="1" s="1"/>
  <c r="BC94" i="1"/>
  <c r="W32" i="1"/>
  <c r="BB94" i="1"/>
  <c r="W31" i="1" s="1"/>
  <c r="BD94" i="1"/>
  <c r="W33" i="1"/>
  <c r="F33" i="4"/>
  <c r="AZ97" i="1" s="1"/>
  <c r="J33" i="6"/>
  <c r="AV99" i="1"/>
  <c r="AT99" i="1"/>
  <c r="F33" i="7"/>
  <c r="AZ100" i="1" s="1"/>
  <c r="J33" i="8"/>
  <c r="AV101" i="1"/>
  <c r="AT101" i="1" s="1"/>
  <c r="BA94" i="1"/>
  <c r="W30" i="1"/>
  <c r="J33" i="3"/>
  <c r="AV96" i="1" s="1"/>
  <c r="AT96" i="1" s="1"/>
  <c r="J33" i="7"/>
  <c r="AV100" i="1"/>
  <c r="AT100" i="1" s="1"/>
  <c r="F33" i="5"/>
  <c r="AZ98" i="1"/>
  <c r="R144" i="5" l="1"/>
  <c r="P144" i="5"/>
  <c r="AU98" i="1"/>
  <c r="J39" i="5"/>
  <c r="J96" i="5"/>
  <c r="BK127" i="3"/>
  <c r="J127" i="3"/>
  <c r="J96" i="3" s="1"/>
  <c r="BK123" i="4"/>
  <c r="J123" i="4"/>
  <c r="J96" i="4"/>
  <c r="J145" i="5"/>
  <c r="J97" i="5" s="1"/>
  <c r="BK119" i="7"/>
  <c r="J119" i="7"/>
  <c r="J30" i="7" s="1"/>
  <c r="AG100" i="1" s="1"/>
  <c r="AN100" i="1" s="1"/>
  <c r="AN98" i="1"/>
  <c r="AZ94" i="1"/>
  <c r="W29" i="1" s="1"/>
  <c r="J30" i="8"/>
  <c r="AG101" i="1"/>
  <c r="AN101" i="1"/>
  <c r="AU94" i="1"/>
  <c r="J30" i="2"/>
  <c r="AG95" i="1"/>
  <c r="AN95" i="1"/>
  <c r="AX94" i="1"/>
  <c r="AY94" i="1"/>
  <c r="AW94" i="1"/>
  <c r="AK30" i="1"/>
  <c r="J30" i="6"/>
  <c r="AG99" i="1" s="1"/>
  <c r="AN99" i="1" s="1"/>
  <c r="J39" i="6" l="1"/>
  <c r="J96" i="7"/>
  <c r="J39" i="2"/>
  <c r="J39" i="8"/>
  <c r="J39" i="7"/>
  <c r="J30" i="3"/>
  <c r="AG96" i="1"/>
  <c r="AN96" i="1"/>
  <c r="AV94" i="1"/>
  <c r="AK29" i="1" s="1"/>
  <c r="J30" i="4"/>
  <c r="AG97" i="1" s="1"/>
  <c r="AN97" i="1" s="1"/>
  <c r="J39" i="3" l="1"/>
  <c r="J39" i="4"/>
  <c r="AG94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<sst xmlns="http://schemas.openxmlformats.org/spreadsheetml/2006/main" count="7159" uniqueCount="1391">
  <si>
    <t>Export Komplet</t>
  </si>
  <si>
    <t/>
  </si>
  <si>
    <t>2.0</t>
  </si>
  <si>
    <t>False</t>
  </si>
  <si>
    <t>{1e26429a-f072-45f7-94f8-105c68278a51}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</si>
  <si>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</si>
  <si>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</si>
  <si>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</si>
  <si>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</si>
  <si>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</si>
  <si>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</si>
  <si>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</si>
  <si>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</si>
  <si>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</si>
  <si>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</si>
  <si>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</si>
  <si>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</si>
  <si>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</si>
  <si>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</si>
  <si>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</si>
  <si>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</si>
  <si>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</si>
  <si>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</si>
  <si>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</si>
  <si>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</si>
  <si>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</si>
  <si>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</si>
  <si>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</si>
  <si>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</si>
  <si>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</si>
  <si>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</si>
  <si>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</si>
  <si>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</si>
  <si>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</si>
  <si>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</si>
  <si>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</si>
  <si>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</si>
  <si>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</si>
  <si>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</si>
  <si>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</si>
  <si>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</si>
  <si>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</si>
  <si>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</si>
  <si>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</si>
  <si>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</si>
  <si>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</si>
  <si>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</si>
  <si>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</si>
  <si>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</si>
  <si>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</si>
  <si>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</si>
  <si>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</si>
  <si>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</si>
  <si>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</si>
  <si>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</si>
  <si>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</si>
  <si>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</si>
  <si>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</si>
  <si>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</si>
  <si>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</si>
  <si>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</si>
  <si>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</si>
  <si>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</si>
  <si>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</si>
  <si>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</si>
  <si>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</si>
  <si>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</si>
  <si>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</si>
  <si>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</si>
  <si>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</si>
  <si>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</si>
  <si>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</si>
  <si>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</si>
  <si>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</si>
  <si>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</si>
  <si>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PS</t>
  </si>
  <si>
    <t>Zemní práce</t>
  </si>
  <si>
    <t>STA</t>
  </si>
  <si>
    <t>1</t>
  </si>
  <si>
    <t>{9cb43a62-9495-4af4-816c-4c00465d1fca}</t>
  </si>
  <si>
    <t>2</t>
  </si>
  <si>
    <t>PS 350.1</t>
  </si>
  <si>
    <t>Technologie</t>
  </si>
  <si>
    <t>{8d42b777-373d-4379-a9bc-0c9db708f7b3}</t>
  </si>
  <si>
    <t>PS 350.2</t>
  </si>
  <si>
    <t>Technologie - DŘT</t>
  </si>
  <si>
    <t>{e4d42e5b-95aa-4999-bf0a-3d0d556fd542}</t>
  </si>
  <si>
    <t>PS 350.3</t>
  </si>
  <si>
    <t>Technologie - ...</t>
  </si>
  <si>
    <t>{526ab25b-4837-4fac-b655-d702da1b9626}</t>
  </si>
  <si>
    <t>VRN_PS350.1</t>
  </si>
  <si>
    <t>VRN_Technol...</t>
  </si>
  <si>
    <t>{53184428-e3f0-4d65-b779-554ae65b83b0}</t>
  </si>
  <si>
    <t>VRN_PS350.2</t>
  </si>
  <si>
    <t>{b6efd468-9daa-4bfe-991f-070c4a7b52df}</t>
  </si>
  <si>
    <t>VRN_PS350.3</t>
  </si>
  <si>
    <t>{26bcbf89-072f-4f9f-891a-8ebbe02456b9}</t>
  </si>
  <si>
    <t>KRYCÍ LIST SOUPISU PRACÍ</t>
  </si>
  <si>
    <t>Objekt:</t>
  </si>
  <si>
    <t>PS - Zemní práce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</si>
  <si>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</si>
  <si>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</si>
  <si>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</si>
  <si>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</si>
  <si>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</si>
  <si>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</si>
  <si>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</si>
  <si>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</si>
  <si>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</si>
  <si>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</si>
  <si>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</si>
  <si>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</si>
  <si>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</si>
  <si>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</si>
  <si>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</si>
  <si>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</si>
  <si>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</si>
  <si>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</si>
  <si>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</si>
  <si>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</si>
  <si>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</si>
  <si>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</si>
  <si>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</si>
  <si>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</si>
  <si>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46-M</t>
  </si>
  <si>
    <t>Zemní práce při extr.mont.pracích</t>
  </si>
  <si>
    <t>K</t>
  </si>
  <si>
    <t>460161172</t>
  </si>
  <si>
    <t>Hloubení kabelových rýh ručně š 35 cm hl 80 cm v hornině tř I skupiny 3</t>
  </si>
  <si>
    <t>m</t>
  </si>
  <si>
    <t>CS ÚRS 2021 01</t>
  </si>
  <si>
    <t>64</t>
  </si>
  <si>
    <t>810499523</t>
  </si>
  <si>
    <t>P</t>
  </si>
  <si>
    <t xml:space="preserve">Poznámka k položce:_x000D_
Výkop a odkop zeminy ke stávajícím kabelům ručně, zabezpečení výkopu_x000D_
</t>
  </si>
  <si>
    <t>460661512</t>
  </si>
  <si>
    <t>Kabelové lože z písku pro kabely nn kryté plastovou fólií š lože do 50 cm</t>
  </si>
  <si>
    <t>1229030792</t>
  </si>
  <si>
    <t>460431183</t>
  </si>
  <si>
    <t>Zásyp kabelových rýh ručně se zhutněním š 35 cm hl 80 cm z horniny tř II skupiny 4</t>
  </si>
  <si>
    <t>-1391908407</t>
  </si>
  <si>
    <t xml:space="preserve">Poznámka k položce:_x000D_
Zához osazené kabelové trasy ručně včetně hutnění_x000D_
</t>
  </si>
  <si>
    <t>4</t>
  </si>
  <si>
    <t>460481112</t>
  </si>
  <si>
    <t>Úprava pláně při elektromontážích v hornině třídy těžitelnosti I skupiny 1 až 2 se zhutněním ručně</t>
  </si>
  <si>
    <t>m2</t>
  </si>
  <si>
    <t>1992034462</t>
  </si>
  <si>
    <t xml:space="preserve">Poznámka k položce:_x000D_
Povrchová úprava po záhozu ve stávající kabelové trase_x000D_
</t>
  </si>
  <si>
    <t>PS 350.1 - Technologie</t>
  </si>
  <si>
    <t>HSV - Práce a dodávky HSV</t>
  </si>
  <si>
    <t xml:space="preserve">    7491 - Elektroinstalační materiál, ocelové konstrukce, uzemnění</t>
  </si>
  <si>
    <t xml:space="preserve">    7492 - Silnoproudé rozvody</t>
  </si>
  <si>
    <t xml:space="preserve">    7494 - Rozvaděče NN</t>
  </si>
  <si>
    <t xml:space="preserve">    7495 - Silnoproudá technologie</t>
  </si>
  <si>
    <t xml:space="preserve">    1320 - R-položky stavebních prací</t>
  </si>
  <si>
    <t xml:space="preserve">    Dem - Demontáže</t>
  </si>
  <si>
    <t xml:space="preserve">    7498 - Revize, prohlídky a zkoušky, HZS, měření</t>
  </si>
  <si>
    <t>OST - Ostatní</t>
  </si>
  <si>
    <t>PSV - Práce a dodávky PSV</t>
  </si>
  <si>
    <t xml:space="preserve">    742 - Elektroinstalace - slaboproud</t>
  </si>
  <si>
    <t>HSV</t>
  </si>
  <si>
    <t>Práce a dodávky HSV</t>
  </si>
  <si>
    <t>7491</t>
  </si>
  <si>
    <t>Elektroinstalační materiál, ocelové konstrukce, uzemnění</t>
  </si>
  <si>
    <t>7491152010</t>
  </si>
  <si>
    <t>Montáž trubek pevných elektroinstalačních tuhých z PVC uložených pevně na povrchu, volně nebo pod omítkou průměru do 40 mm - včetně naznačení trasy, rozměření, řezání trubek, kladení, osazení, zajištění a upevnění</t>
  </si>
  <si>
    <t>Sborník UOŽI 01 2021</t>
  </si>
  <si>
    <t>7491100280</t>
  </si>
  <si>
    <t>Trubková vedení Pevné elektroinstalační trubky 4025 pr.25 750N tm.šedá</t>
  </si>
  <si>
    <t>8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</si>
  <si>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</si>
  <si>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</si>
  <si>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6</t>
  </si>
  <si>
    <t>7491200010</t>
  </si>
  <si>
    <t>Elektroinstalační materiál Elektroinstalační lišty a kabelové žlaby Lišta LV 11x10 vkládací bílá 3m</t>
  </si>
  <si>
    <t>kus</t>
  </si>
  <si>
    <t>5</t>
  </si>
  <si>
    <t>7491200040</t>
  </si>
  <si>
    <t>Elektroinstalační materiál Elektroinstalační lišty a kabelové žlaby Lišta LV 40x15 vkládací bílá 3m</t>
  </si>
  <si>
    <t>10</t>
  </si>
  <si>
    <t>7491251020</t>
  </si>
  <si>
    <t>Montáž lišt elektroinstalačních, kabelových žlabů z PVC-U jednokomorových zaklapávacích rozměru 75/75 - 75/100 mm - na konstrukci, omítku apod. včetně spojek, ohybů, rohů, bez krabic</t>
  </si>
  <si>
    <t>12</t>
  </si>
  <si>
    <t>7</t>
  </si>
  <si>
    <t>7491200270</t>
  </si>
  <si>
    <t>Elektroinstalační materiál Elektroinstalační lišty a kabelové žlaby Lišta LH 60x40 vkládací bílá 3m</t>
  </si>
  <si>
    <t>14</t>
  </si>
  <si>
    <t>7491252010</t>
  </si>
  <si>
    <t>Montáž krabic elektroinstalačních, rozvodek - bez zapojení krabice přístrojové - včetně zhotovení otvoru</t>
  </si>
  <si>
    <t>16</t>
  </si>
  <si>
    <t>9</t>
  </si>
  <si>
    <t>7491201300</t>
  </si>
  <si>
    <t>Elektroinstalační materiál Elektroinstalační krabice a rozvodky Bez zapojení Krabice KO 125 E</t>
  </si>
  <si>
    <t>18</t>
  </si>
  <si>
    <t>7491253010</t>
  </si>
  <si>
    <t>Montáž přístrojů spínacích instalačních kolébkových velkoplošných vypínačů jednopolových řaz.1, 250 V/10 A, IP20 vč.ovl.krytu a rámečku - včetně zapojení a osazení</t>
  </si>
  <si>
    <t>20</t>
  </si>
  <si>
    <t>11</t>
  </si>
  <si>
    <t>7491201600</t>
  </si>
  <si>
    <t>Elektroinstalační materiál Spínací přístroje instalační Spínač PRAKTIK 3553-01929 B</t>
  </si>
  <si>
    <t>22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</si>
  <si>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</si>
  <si>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</si>
  <si>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24</t>
  </si>
  <si>
    <t>13</t>
  </si>
  <si>
    <t>7491204770</t>
  </si>
  <si>
    <t>Elektroinstalační materiál Zásuvky instalační Dvojzásuvka PRAKTIK 5518-2029 D</t>
  </si>
  <si>
    <t>26</t>
  </si>
  <si>
    <t>135</t>
  </si>
  <si>
    <t>7491205700</t>
  </si>
  <si>
    <t>Elektroinstalační materiál Zásuvky instalační Zásuvka3 fázová 400V/32A montáž do rozváděče, 5 pólová</t>
  </si>
  <si>
    <t>-1631666366</t>
  </si>
  <si>
    <t xml:space="preserve">Poznámka k položce:_x000D_
Přívodka nástěnná, 5p., 63 A_x000D_
</t>
  </si>
  <si>
    <t>7491256010</t>
  </si>
  <si>
    <t>Montáž elektrických přímotopů konvektorů přímotopných s termostatem do 3000 W - včetně zapojení a osazení</t>
  </si>
  <si>
    <t>30</t>
  </si>
  <si>
    <t>7491206700</t>
  </si>
  <si>
    <t>Elektroinstalační materiál Elektrické přímotopy Panel ECOFLEX 2000W ET 20</t>
  </si>
  <si>
    <t>32</t>
  </si>
  <si>
    <t>17</t>
  </si>
  <si>
    <t>7491555025</t>
  </si>
  <si>
    <t>Montáž svítidel základních instalačních zářivkových s krytem se 2 zdroji 1x36 W nebo 1x58 W, IP20 - včetně zapojení a osazení, s klasickým nebo elektronickým předřadníkem, včetně montáže zářivky</t>
  </si>
  <si>
    <t>34</t>
  </si>
  <si>
    <t>136</t>
  </si>
  <si>
    <t>7491205775</t>
  </si>
  <si>
    <t>Elektroinstalační materiál Svítidla průmyslová univerzální EUROPA provedení LED EUROPA-LED-16700-258-4K</t>
  </si>
  <si>
    <t>-993523560</t>
  </si>
  <si>
    <t xml:space="preserve">Poznámka k položce:_x000D_
Svítidlo LED: 7100 lm; 52W; IP66; 4K_x000D_
</t>
  </si>
  <si>
    <t>19</t>
  </si>
  <si>
    <t>7491351020</t>
  </si>
  <si>
    <t>Montáž ocelových profilů plechů</t>
  </si>
  <si>
    <t>kg</t>
  </si>
  <si>
    <t>38</t>
  </si>
  <si>
    <t>137</t>
  </si>
  <si>
    <t>7499700560</t>
  </si>
  <si>
    <t>Kabely trakčního vedení, Různé TV  Oddělení kabelů nebo zakrytí betonovou deskou</t>
  </si>
  <si>
    <t>-1190942232</t>
  </si>
  <si>
    <t xml:space="preserve">Poznámka k položce:_x000D_
Pochozí plech na zákryt kabelovodů_x000D_
</t>
  </si>
  <si>
    <t>7491651010</t>
  </si>
  <si>
    <t>Montáž vnitřního uzemnění uzemňovacích vodičů pevně na povrchu z pozinkované oceli (FeZn) do 120 mm2 - včetně upevnění, propojení a připojení pomocí svorek (chráničky, na rošty apod.)</t>
  </si>
  <si>
    <t>42</t>
  </si>
  <si>
    <t>7491600020</t>
  </si>
  <si>
    <t>Uzemnění Vnitřní Uzemňovací vedení na povrchu, páskem FeZn do 120 mm2</t>
  </si>
  <si>
    <t>44</t>
  </si>
  <si>
    <t>23</t>
  </si>
  <si>
    <t>7491654012</t>
  </si>
  <si>
    <t>Montáž svorek spojovacích se 3 a více šrouby (typ ST, SJ, SK, SZ, SR01, 02, aj.)</t>
  </si>
  <si>
    <t>46</t>
  </si>
  <si>
    <t>7491601450</t>
  </si>
  <si>
    <t>Uzemnění Hromosvodné vedení Svorka SR 2b</t>
  </si>
  <si>
    <t>48</t>
  </si>
  <si>
    <t>25</t>
  </si>
  <si>
    <t>7491651044</t>
  </si>
  <si>
    <t>Montáž vnitřního uzemnění ostatní svorka zkušební, spojovací, odbočná a upevňovací</t>
  </si>
  <si>
    <t>50</t>
  </si>
  <si>
    <t>7491601280</t>
  </si>
  <si>
    <t>Uzemnění Hromosvodné vedení Podpěra PV 44</t>
  </si>
  <si>
    <t>52</t>
  </si>
  <si>
    <t>7492</t>
  </si>
  <si>
    <t>Silnoproudé rozvody</t>
  </si>
  <si>
    <t>27</t>
  </si>
  <si>
    <t>7492756020</t>
  </si>
  <si>
    <t>Pomocné práce pro montáž kabelů montáž označovacího štítku na kabel</t>
  </si>
  <si>
    <t>54</t>
  </si>
  <si>
    <t>28</t>
  </si>
  <si>
    <t>7494010572</t>
  </si>
  <si>
    <t>Přístroje pro spínání a ovládání Svornice a pomocný materiál Ostatní Označovací štítek do rozvaděče nn</t>
  </si>
  <si>
    <t>56</t>
  </si>
  <si>
    <t>29</t>
  </si>
  <si>
    <t>7492554010</t>
  </si>
  <si>
    <t>Montáž kabelů 4- a 5-žílových Cu do 16 mm2 - uložení do země, chráničky, na rošty, pod omítku apod.</t>
  </si>
  <si>
    <t>58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</si>
  <si>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</si>
  <si>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</t>
  </si>
  <si>
    <t>60</t>
  </si>
  <si>
    <t>31</t>
  </si>
  <si>
    <t>7492501990</t>
  </si>
  <si>
    <t>Kabely, vodiče, šňůry Cu - nn Kabel silový 4 a 5-žílový Cu, plastová izolace CYKY 5J16 (5Cx16)</t>
  </si>
  <si>
    <t>62</t>
  </si>
  <si>
    <t>Poznámka k položce:_x000D_
Poznámka k položce: kabel pro připojení dobíjecí stanice</t>
  </si>
  <si>
    <t>138</t>
  </si>
  <si>
    <t>7492300030</t>
  </si>
  <si>
    <t>Závěsný systém vn Armatury pro uchycení závěsných kabelů Nosná svorka AXCES</t>
  </si>
  <si>
    <t>-946732718</t>
  </si>
  <si>
    <t xml:space="preserve">Poznámka k položce:_x000D_
obsahuje: - konstrukce pro uchycení kabelů; - doplňkový materiál k připojení kabelů VN, NN apodob."_x000D_
</t>
  </si>
  <si>
    <t>33</t>
  </si>
  <si>
    <t>7492451010</t>
  </si>
  <si>
    <t>Montáž kabelů vn jednožílových do 120 mm2 - uložení kabelu (do země, chráničky, na rošty, na TV apod.)</t>
  </si>
  <si>
    <t>66</t>
  </si>
  <si>
    <t>139</t>
  </si>
  <si>
    <t>7492400230</t>
  </si>
  <si>
    <t>Kabely, vodiče - vn Kabely do 22kV včetně 10-AXEKVCE 1x50/16 - 1x95/16 mm2, kabel silový, stíněný</t>
  </si>
  <si>
    <t>-1049463202</t>
  </si>
  <si>
    <t xml:space="preserve">Poznámka k položce:_x000D_
KABEL 12/20KV NTMCWOEU FELTOFLEX 1X95/16_x000D_
</t>
  </si>
  <si>
    <t>35</t>
  </si>
  <si>
    <t>7492451012</t>
  </si>
  <si>
    <t>Montáž kabelů vn jednožílových do 240 mm2 - uložení kabelu (do země, chráničky, na rošty, na TV apod.)</t>
  </si>
  <si>
    <t>70</t>
  </si>
  <si>
    <t>36</t>
  </si>
  <si>
    <t>7492400340</t>
  </si>
  <si>
    <t>Kabely, vodiče - vn Kabely do 22kV včetně 22-AXEKVCEY 1x150/25 - 1x240/25 mm2, kabel silový, stíněný ( bez kabelových příchytek )</t>
  </si>
  <si>
    <t>72</t>
  </si>
  <si>
    <t>37</t>
  </si>
  <si>
    <t>7492454020</t>
  </si>
  <si>
    <t>Montáž připojovacích systémů pro izolované vodiče a pomocné práce pro kabely vn kabelová příchytka</t>
  </si>
  <si>
    <t>74</t>
  </si>
  <si>
    <t>140</t>
  </si>
  <si>
    <t>7492300130</t>
  </si>
  <si>
    <t>Závěsný systém vn Ostatní příslušenství Kabelová příchytka plastová KHF 50-76</t>
  </si>
  <si>
    <t>172091560</t>
  </si>
  <si>
    <t xml:space="preserve">Poznámka k položce:_x000D_
Kabelová příchytka VN_x000D_
</t>
  </si>
  <si>
    <t>39</t>
  </si>
  <si>
    <t>7492454010</t>
  </si>
  <si>
    <t>Montáž připojovacích systémů pro izolované vodiče a pomocné práce pro kabely vn svazkování vn</t>
  </si>
  <si>
    <t>78</t>
  </si>
  <si>
    <t>40</t>
  </si>
  <si>
    <t>7492453010</t>
  </si>
  <si>
    <t>Montáž koncovek kabelů vn jednožílových do 120 mm2 - včetně odizolování pláště a izolace žil kabelu, ukončení žil a stínění (oko)</t>
  </si>
  <si>
    <t>80</t>
  </si>
  <si>
    <t>41</t>
  </si>
  <si>
    <t>7492700780</t>
  </si>
  <si>
    <t>Ukončení vodičů a kabelů VN Kabelové koncovky pro plastové kabely nad 6kV Vnitřní  pro jednožílové kabely s plastovou izolací, 10-35kV, 70 - 150 mm2</t>
  </si>
  <si>
    <t>82</t>
  </si>
  <si>
    <t>7492454030</t>
  </si>
  <si>
    <t>Montáž připojovacích systémů pro izolované vodiče a pomocné práce pro kabely vn sady izolovaných adaptérů (3 ks) pro připojení vn kabelu do vn rozvaděče - včetně přípravy kabelu, ukončení žil a stínění</t>
  </si>
  <si>
    <t>84</t>
  </si>
  <si>
    <t>43</t>
  </si>
  <si>
    <t>7492700930</t>
  </si>
  <si>
    <t>Ukončení vodičů a kabelů VN Připojovací systémy pro izolované rozvaděče vn Izolovaný adaptér pro připojení do rozvaděče do 35kV (sada 3ks ), 240 - 300 mm2</t>
  </si>
  <si>
    <t>86</t>
  </si>
  <si>
    <t>7492756040</t>
  </si>
  <si>
    <t>Pomocné práce pro montáž kabelů zatažení kabelů do chráničky do 4 kg/m</t>
  </si>
  <si>
    <t>88</t>
  </si>
  <si>
    <t>141</t>
  </si>
  <si>
    <t>7492800150</t>
  </si>
  <si>
    <t>Sdělovací kabely pro silnoproudé aplikace Metalické kabely - nehořlavé TCEKH-V180, párový do 30P1,0 s požární odolností 180min.</t>
  </si>
  <si>
    <t>1258264798</t>
  </si>
  <si>
    <t xml:space="preserve">Poznámka k položce:_x000D_
KABEL SOLARIX SXKO-CLT-8-OS-LSOH_x000D_
</t>
  </si>
  <si>
    <t>142</t>
  </si>
  <si>
    <t>7590565010</t>
  </si>
  <si>
    <t>Spojování a ukončení kabelů optických v optickém rozvaděči pro 8 vláken</t>
  </si>
  <si>
    <t>173924856</t>
  </si>
  <si>
    <t xml:space="preserve">Poznámka k položce:_x000D_
Ukončení kabelu optického včetně koncovky_x000D_
</t>
  </si>
  <si>
    <t>47</t>
  </si>
  <si>
    <t>7593505292</t>
  </si>
  <si>
    <t>Zafukování optického kabelu HDPE</t>
  </si>
  <si>
    <t>94</t>
  </si>
  <si>
    <t>7593505310</t>
  </si>
  <si>
    <t>Zatažení optického kabelu do ochranné HDPE trubky</t>
  </si>
  <si>
    <t>96</t>
  </si>
  <si>
    <t>7494</t>
  </si>
  <si>
    <t>Rozvaděče NN</t>
  </si>
  <si>
    <t>49</t>
  </si>
  <si>
    <t>7494252010R</t>
  </si>
  <si>
    <t>Přípojnicový systém sekundáru transformátoru</t>
  </si>
  <si>
    <t>kpl</t>
  </si>
  <si>
    <t>98</t>
  </si>
  <si>
    <t>Poznámka k položce:_x000D_
Poznámka k položce: Dle TOS č. 16</t>
  </si>
  <si>
    <t>7590545010R</t>
  </si>
  <si>
    <t>Kabelové vedení NN</t>
  </si>
  <si>
    <t>100</t>
  </si>
  <si>
    <t>51</t>
  </si>
  <si>
    <t>7494152015</t>
  </si>
  <si>
    <t>Montáž prázdných rozvodnic plastových nebo oceloplechových min. IP 55, třída izolace II, rozměru š 400-500 mm, v 400-800 mm - do zdi, na zeď nebo konstrukci, včetně montáže nosné konstrukce, kotevní, spojovací prvků, provedení zkoušek, dodání atestů, revi</t>
  </si>
  <si>
    <t>102</t>
  </si>
  <si>
    <t>7494152015R</t>
  </si>
  <si>
    <t>Rozvaděč RMR</t>
  </si>
  <si>
    <t>104</t>
  </si>
  <si>
    <t>Poznámka k položce:_x000D_
Poznámka k položce: dle TOS: č. 17</t>
  </si>
  <si>
    <t>53</t>
  </si>
  <si>
    <t>7494152025</t>
  </si>
  <si>
    <t xml:space="preserve">Montáž prázdných rozvodnic plastových nebo oceloplechových min. IP 55, třída izolace II, rozměru š 800-1 250 mm, v 500-1 500 mm - do zdi, na zeď nebo konstrukci, včetně montáže nosné konstrukce, kotevní, spojovací prvků, provedení zkoušek, dodání atestů, </t>
  </si>
  <si>
    <t>106</t>
  </si>
  <si>
    <t>7494152025R</t>
  </si>
  <si>
    <t>Rozvaděč KS ZZ</t>
  </si>
  <si>
    <t>108</t>
  </si>
  <si>
    <t>Poznámka k položce:_x000D_
Poznámka k položce: dle TOS: č.10</t>
  </si>
  <si>
    <t>55</t>
  </si>
  <si>
    <t>7494251012</t>
  </si>
  <si>
    <t>Montáž rozvaděčů skříňových oceloplechových IP40, prázdných jednostranného pole výška do 2 250 mm hloubka do 800 mm š 600-800 mm - včetně bočních zákrytů, dodání atestů a celkové revizní zprávy včetně kusové zkoušky, neobsahuje elektrovýzbroj</t>
  </si>
  <si>
    <t>110</t>
  </si>
  <si>
    <t>7494251012R1</t>
  </si>
  <si>
    <t>Rozvaděč RH - ŘSED</t>
  </si>
  <si>
    <t>112</t>
  </si>
  <si>
    <t>Poznámka k položce:_x000D_
Poznámka k položce: dle TOS: č. 3</t>
  </si>
  <si>
    <t>57</t>
  </si>
  <si>
    <t>7494251012R2</t>
  </si>
  <si>
    <t>Rozvaděč RVS - ŘSED</t>
  </si>
  <si>
    <t>114</t>
  </si>
  <si>
    <t>Poznámka k položce:_x000D_
Poznámka k položce: dle TOS: č. 4</t>
  </si>
  <si>
    <t>7494251012R1.1</t>
  </si>
  <si>
    <t>Rozvaděč RH - OŘ</t>
  </si>
  <si>
    <t>116</t>
  </si>
  <si>
    <t>Poznámka k položce:_x000D_
Poznámka k položce: Dle TOS č.6</t>
  </si>
  <si>
    <t>59</t>
  </si>
  <si>
    <t>7494251012R2.1</t>
  </si>
  <si>
    <t>Rozvaděč RVS - OŘ</t>
  </si>
  <si>
    <t>118</t>
  </si>
  <si>
    <t>Poznámka k položce:_x000D_
Poznámka k položce: Dle TOS č.7</t>
  </si>
  <si>
    <t>7494251012R3</t>
  </si>
  <si>
    <t>Rozvaděč RZZ - OŘ</t>
  </si>
  <si>
    <t>120</t>
  </si>
  <si>
    <t>Poznámka k položce:_x000D_
Poznámka k položce: Dle TOS č.8 Včetně řízení záskoku</t>
  </si>
  <si>
    <t>61</t>
  </si>
  <si>
    <t>7494253010</t>
  </si>
  <si>
    <t>Montáž kompenzačního rozvaděče včetně skříně a regulátoru do 100 kVAr - včetně oživení rozvaděče s měřením, nastavení, propojení, kontroly spojů, provedení zkoušek, dodání atestů a revizní zprávy včetně kusové zkoušky</t>
  </si>
  <si>
    <t>122</t>
  </si>
  <si>
    <t>7494253010R</t>
  </si>
  <si>
    <t>Kompenzační rozvaděč RK, RL - ŘSED</t>
  </si>
  <si>
    <t>124</t>
  </si>
  <si>
    <t>Poznámka k položce:_x000D_
Poznámka k položce: dle TOS : č. 5 včetně kompenzačních tlumivek a kondenzátorů</t>
  </si>
  <si>
    <t>63</t>
  </si>
  <si>
    <t>7493655010</t>
  </si>
  <si>
    <t>Montáž skříní elektroměrových venkovních pro přímé měření do 80 A pro připojení kabelů do 16 mm2 jednosazbové, včetně jističe do 80 A do výklenku - včetně elektrovýzbroje, včetně zednického zapravení zdiva, neobsahuje cenu za vybourání niky</t>
  </si>
  <si>
    <t>126</t>
  </si>
  <si>
    <t>7493655010R</t>
  </si>
  <si>
    <t>Skříň měření SM - ŘSED</t>
  </si>
  <si>
    <t>128</t>
  </si>
  <si>
    <t>Poznámka k položce:_x000D_
Poznámka k položce: dle TOS: č.13</t>
  </si>
  <si>
    <t>65</t>
  </si>
  <si>
    <t>7496654015</t>
  </si>
  <si>
    <t>Montáž UPS 230/230V AC do 3x400 V do 30 KVA - včetně baterií, propojení silových a ovládacích kabelů, nastavení a seřízení UPS, provedení zkoušek, dodání atestů a revizních zpráv</t>
  </si>
  <si>
    <t>130</t>
  </si>
  <si>
    <t>7496654015R</t>
  </si>
  <si>
    <t>Rozvaděč vlastní spotřeby ATJ/ATN - ŘSED</t>
  </si>
  <si>
    <t>132</t>
  </si>
  <si>
    <t>Poznámka k položce:_x000D_
Poznámka k položce: dle TOS.: č. 2 včetne staničních baterií</t>
  </si>
  <si>
    <t>67</t>
  </si>
  <si>
    <t>7496655012</t>
  </si>
  <si>
    <t>Montáž staničních baterií (akumulátorů) gelových do 12 V přes 20 do 40 Ah - montáž článků akumulátorové baterie včetně proudových propojek, propojení, kontrola spojů, provedení zkoušek, dodání atestů a revizních zpráv</t>
  </si>
  <si>
    <t>134</t>
  </si>
  <si>
    <t>68</t>
  </si>
  <si>
    <t>7491925010R</t>
  </si>
  <si>
    <t>Montáž dieselagregátoru včetně jeho dodávky</t>
  </si>
  <si>
    <t>Poznámka k položce:_x000D_
Poznámka k položce: dle TOS: č. 15</t>
  </si>
  <si>
    <t>69</t>
  </si>
  <si>
    <t>7494152010</t>
  </si>
  <si>
    <t>Montáž prázdných rozvodnic plastových nebo oceloplechových min. IP 55, třída izolace II, rozměru š do 400 mm, v do 400 mm - do zdi, na zeď nebo konstrukci, včetně montáže nosné konstrukce, kotevní, spojovací prvků, provedení zkoušek, dodání atestů, revizn</t>
  </si>
  <si>
    <t>Poznámka k položce:_x000D_
Poznámka k položce: Montáž ZS 01</t>
  </si>
  <si>
    <t>7494152010R</t>
  </si>
  <si>
    <t>Rozvaděč ZS 01</t>
  </si>
  <si>
    <t>Poznámka k položce:_x000D_
Poznámka k položce: Dle TOS č.11</t>
  </si>
  <si>
    <t>7495</t>
  </si>
  <si>
    <t>Silnoproudá technologie</t>
  </si>
  <si>
    <t>71</t>
  </si>
  <si>
    <t>7495151010</t>
  </si>
  <si>
    <t>Montáž pole vn rozvaděčů 3-f Un do 25 kV AC - uvedení zařízení do provozu včetně předepsaných zkoušek a výchozí revize</t>
  </si>
  <si>
    <t>7495100130R</t>
  </si>
  <si>
    <t>Rozvaděče vn Modulární rozváděč 3-f do Un 25kV,630A, 20kA 24kV SafePlus</t>
  </si>
  <si>
    <t>144</t>
  </si>
  <si>
    <t>Poznámka k položce:_x000D_
Poznámka k položce: Dle TOS č. 1</t>
  </si>
  <si>
    <t>73</t>
  </si>
  <si>
    <t>7495152040</t>
  </si>
  <si>
    <t>Montáž příslušenství rozvaděčů 3-f do Un 38,5 kV AC ocelový rámu pod skříň rozvaděče - montáž, dělení materiálu, svaření, očistění, uložení, zaměření a usazení rámu do podlahy, vystavení protokolu o jeho uložení</t>
  </si>
  <si>
    <t>146</t>
  </si>
  <si>
    <t>7495100430</t>
  </si>
  <si>
    <t>Rozvaděče vn Rozvaděče 3-f do Un 38,5kV AC - příslušenství Ocelový rám pod skříň vn rozvaděče do Un 38,5kV</t>
  </si>
  <si>
    <t>148</t>
  </si>
  <si>
    <t>75</t>
  </si>
  <si>
    <t>7495451012</t>
  </si>
  <si>
    <t>Montáž transformátorů vn/tlumivek do 250 kVA - včetně uvedení do provozu včetně předepsaných zkoušek a atestů</t>
  </si>
  <si>
    <t>150</t>
  </si>
  <si>
    <t>76</t>
  </si>
  <si>
    <t>7495400780</t>
  </si>
  <si>
    <t>Transformátory Transformátory 3-f, 22/0,4 kV - olejové hermetizované 250kVA</t>
  </si>
  <si>
    <t>152</t>
  </si>
  <si>
    <t>77</t>
  </si>
  <si>
    <t>7495453020</t>
  </si>
  <si>
    <t>Montáž příslušenství transformátorů tlumiče vibrací (podložky pod kolečka z antivibrační hmoty) - včetně uvedení do provozu, včetně předepsaných zkoušek, výchozí revize</t>
  </si>
  <si>
    <t>154</t>
  </si>
  <si>
    <t>7495401830</t>
  </si>
  <si>
    <t>Transformátory Transformátory - příslušenství Tlumič vibrací transformátoru (podložky pod kolečka z antivibrační hmoty)</t>
  </si>
  <si>
    <t>156</t>
  </si>
  <si>
    <t>79</t>
  </si>
  <si>
    <t>7495453025</t>
  </si>
  <si>
    <t>Montáž příslušenství transformátorů zarážky koleček - včetně uvedení do provozu, včetně předepsaných zkoušek, výchozí revize</t>
  </si>
  <si>
    <t>158</t>
  </si>
  <si>
    <t>7495401840</t>
  </si>
  <si>
    <t>Transformátory Transformátory - příslušenství Zarážka koleček transformátoru</t>
  </si>
  <si>
    <t>160</t>
  </si>
  <si>
    <t>81</t>
  </si>
  <si>
    <t>7495401886R</t>
  </si>
  <si>
    <t>Transformátory - příslušenství - montáž záchytné vany</t>
  </si>
  <si>
    <t>162</t>
  </si>
  <si>
    <t>7495401886</t>
  </si>
  <si>
    <t>Transformátory Transformátory - příslušenství Záchytná vana transformátorového oleje z MRC objemu min. 500 l.</t>
  </si>
  <si>
    <t>164</t>
  </si>
  <si>
    <t>83</t>
  </si>
  <si>
    <t>7495353030</t>
  </si>
  <si>
    <t>Montáž jistících přístrojů svodičů přepětí - včetně uvedení do provozu včetně předepsaných zkoušek a atestů</t>
  </si>
  <si>
    <t>166</t>
  </si>
  <si>
    <t>7495300320R</t>
  </si>
  <si>
    <t>Omezovač přepětí FV</t>
  </si>
  <si>
    <t>168</t>
  </si>
  <si>
    <t>85</t>
  </si>
  <si>
    <t>7496351030</t>
  </si>
  <si>
    <t>Montáž trakčních transformátorů spínačů dveřních pro kobku - včetně uvedení do provozu včetně předepsaných zkoušek a výchozí revize</t>
  </si>
  <si>
    <t>170</t>
  </si>
  <si>
    <t>7496300070</t>
  </si>
  <si>
    <t>Usměrňovačová skupina 3 kV-DC (12-ti pulsní) Trakční transformátory Dveřní spínač pro kobku</t>
  </si>
  <si>
    <t>172</t>
  </si>
  <si>
    <t>87</t>
  </si>
  <si>
    <t>7495251020</t>
  </si>
  <si>
    <t>Montáž ovládacích skříní nastavení vn ochrany - včetně uvedení do provozu včetně výpočtu a nastavení ochran, předepsaných zkoušek, vystavení protokolů a výchozí revize</t>
  </si>
  <si>
    <t>174</t>
  </si>
  <si>
    <t>7495251025</t>
  </si>
  <si>
    <t>Montáž ovládacích skříní ovládacího dotykového panelu - včetně uvedení do provozu včetně výpočtu a nastavení ochran, předepsaných zkoušek, vystavení protokolů a výchozí revize</t>
  </si>
  <si>
    <t>176</t>
  </si>
  <si>
    <t>89</t>
  </si>
  <si>
    <t>7496752025</t>
  </si>
  <si>
    <t>Montáž skříně SKŘ / automatizace výpočet nastavení, konfigurace, odzkoušení a uvedení ochranných funkcí do provozu u zákazníka</t>
  </si>
  <si>
    <t>178</t>
  </si>
  <si>
    <t>90</t>
  </si>
  <si>
    <t>7496752035</t>
  </si>
  <si>
    <t>Montáž skříně SKŘ / automatizace výpočet nastavení ochranných funkcí podle dodaných podkladů - včetně projednání a schválení provozovatelem DS</t>
  </si>
  <si>
    <t>180</t>
  </si>
  <si>
    <t>1320</t>
  </si>
  <si>
    <t>R-položky stavebních prací</t>
  </si>
  <si>
    <t>95</t>
  </si>
  <si>
    <t>5913280025</t>
  </si>
  <si>
    <t>Demontáž dílů komunikace z betonových dlaždic uložení v podsypu. Poznámka: 1. V cenách jsou započteny náklady na odstranění dlažby nebo obrubníku a naložení na dopravní prostředek.</t>
  </si>
  <si>
    <t>190</t>
  </si>
  <si>
    <t>5913285025</t>
  </si>
  <si>
    <t>Montáž dílů komunikace z betonových dlaždic uložení v podsypu. Poznámka: 1. V cenách jsou započteny náklady na osazení dlažby nebo obrubníku. 2. V cenách nejsou obsaženy náklady na dodávku materiálu.</t>
  </si>
  <si>
    <t>192</t>
  </si>
  <si>
    <t>97</t>
  </si>
  <si>
    <t>5955101013</t>
  </si>
  <si>
    <t>Kamenivo drcené štěrkodrť frakce 0/4</t>
  </si>
  <si>
    <t>t</t>
  </si>
  <si>
    <t>194</t>
  </si>
  <si>
    <t>5955101014</t>
  </si>
  <si>
    <t>Kamenivo drcené štěrkodrť frakce 0/8</t>
  </si>
  <si>
    <t>196</t>
  </si>
  <si>
    <t>99</t>
  </si>
  <si>
    <t>7593505202</t>
  </si>
  <si>
    <t>Uložení HDPE trubky pro optický kabel do výkopu bez zřízení lože a bez krytí</t>
  </si>
  <si>
    <t>198</t>
  </si>
  <si>
    <t>7593505200</t>
  </si>
  <si>
    <t>Uložení HDPE trubky pro optický kabel do kabelového žlabu</t>
  </si>
  <si>
    <t>200</t>
  </si>
  <si>
    <t>101</t>
  </si>
  <si>
    <t>7593501125</t>
  </si>
  <si>
    <t>Trasy kabelového vedení Chráničky optického kabelu HDPE 6040 průměr 40/33 mm</t>
  </si>
  <si>
    <t>202</t>
  </si>
  <si>
    <t>7491100220</t>
  </si>
  <si>
    <t>Trubková vedení Ohebné elektroinstalační trubky KOPOFLEX  90 rudá</t>
  </si>
  <si>
    <t>204</t>
  </si>
  <si>
    <t>103</t>
  </si>
  <si>
    <t>7491100270</t>
  </si>
  <si>
    <t>Trubková vedení Ohebné elektroinstalační trubky KD09110 pr.110 KOPODUR r.</t>
  </si>
  <si>
    <t>206</t>
  </si>
  <si>
    <t>Dem</t>
  </si>
  <si>
    <t>Demontáže</t>
  </si>
  <si>
    <t>7492471010</t>
  </si>
  <si>
    <t>Demontáže kabelových vedení nn - demontáž ze zemní kynety, roštu, rozvaděče, trubky, chráničky apod.</t>
  </si>
  <si>
    <t>208</t>
  </si>
  <si>
    <t>105</t>
  </si>
  <si>
    <t>7492471020</t>
  </si>
  <si>
    <t>Demontáže kabelových vedení vn - demontáž ze zemní kynety, roštu, rozvaděče, trubky, chráničky apod.</t>
  </si>
  <si>
    <t>210</t>
  </si>
  <si>
    <t>7493271010</t>
  </si>
  <si>
    <t>Demontáž ZZEE motorgenerátoru</t>
  </si>
  <si>
    <t>212</t>
  </si>
  <si>
    <t>107</t>
  </si>
  <si>
    <t>7493271015</t>
  </si>
  <si>
    <t>Demontáž ZZEE rozvaděče pro automatický start</t>
  </si>
  <si>
    <t>214</t>
  </si>
  <si>
    <t>7493271020</t>
  </si>
  <si>
    <t>Demontáž ZZEE naftové nádrže včetně čerpadla</t>
  </si>
  <si>
    <t>216</t>
  </si>
  <si>
    <t>109</t>
  </si>
  <si>
    <t>7493271025</t>
  </si>
  <si>
    <t>Demontáž ZZEE výfukového potrubí motorgenerátoru</t>
  </si>
  <si>
    <t>218</t>
  </si>
  <si>
    <t>143</t>
  </si>
  <si>
    <t>7491171010</t>
  </si>
  <si>
    <t>Demontáže elektroinstalace stávajících trubkových rozvodů</t>
  </si>
  <si>
    <t>2040776274</t>
  </si>
  <si>
    <t>111</t>
  </si>
  <si>
    <t>7494271010</t>
  </si>
  <si>
    <t>Demontáž rozvaděčů rozvodnice nn - včetně demontáže přívodních, vývodových kabelů, rámu apod., včetně nakládky rozvaděče na určený prostředek</t>
  </si>
  <si>
    <t>222</t>
  </si>
  <si>
    <t>7494271015</t>
  </si>
  <si>
    <t>Demontáž rozvaděčů 1 kusu pole nn - včetně demontáže přívodních, vývodových kabelů, rámu apod., včetně nakládky rozvaděče na určený prostředek</t>
  </si>
  <si>
    <t>224</t>
  </si>
  <si>
    <t>113</t>
  </si>
  <si>
    <t>7495071010</t>
  </si>
  <si>
    <t>Demontáže technologických zařízení vypnutí zařízení a zajištění staveniště, rozsah malá zděná trafostanice 22/0,4 nebo podobný objekt - vypnutí demontovaného zařízení, zajištění staveniště proti dotyku a částí pod napětím</t>
  </si>
  <si>
    <t>226</t>
  </si>
  <si>
    <t>7495071015</t>
  </si>
  <si>
    <t>Demontáže technologických zařízení pole (skříně) rozvaděče do Un 38,5 kV včetně jeho náplně - demontáž přívodního a vývodního vedení</t>
  </si>
  <si>
    <t>228</t>
  </si>
  <si>
    <t>115</t>
  </si>
  <si>
    <t>7495071030</t>
  </si>
  <si>
    <t>Demontáže technologických zařízení ovládací skříňky nn rozvaděče vn, včetně její náplně</t>
  </si>
  <si>
    <t>230</t>
  </si>
  <si>
    <t>7495471022</t>
  </si>
  <si>
    <t>Demontáže transformátorů třífázových vn/nn do 630 kVA - demontáž přívodního a vývodního vedení</t>
  </si>
  <si>
    <t>232</t>
  </si>
  <si>
    <t>117</t>
  </si>
  <si>
    <t>7495472010</t>
  </si>
  <si>
    <t>Demontáže příslušenství transformátorů příslušenství</t>
  </si>
  <si>
    <t>234</t>
  </si>
  <si>
    <t>7496573010</t>
  </si>
  <si>
    <t>Demontáž kabelových skříní nn z výklenku - včetně odpojení kabelů</t>
  </si>
  <si>
    <t>236</t>
  </si>
  <si>
    <t>119</t>
  </si>
  <si>
    <t>7491271010</t>
  </si>
  <si>
    <t>Demontáže elektroinstalace stávající elektroinstalace - kabely, svítidla, vypínače, zásuvky, krabice apod.</t>
  </si>
  <si>
    <t>238</t>
  </si>
  <si>
    <t>7498</t>
  </si>
  <si>
    <t>Revize, prohlídky a zkoušky, HZS, měření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</si>
  <si>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</si>
  <si>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</t>
  </si>
  <si>
    <t>240</t>
  </si>
  <si>
    <t>121</t>
  </si>
  <si>
    <t>7498150525</t>
  </si>
  <si>
    <t>Vyhotovení výchozí revizní zprávy příplatek za každých dalších i započatých 500 000 Kč přes 1 000 000 Kč</t>
  </si>
  <si>
    <t>242</t>
  </si>
  <si>
    <t>7498251010</t>
  </si>
  <si>
    <t>Zkoušky a prohlídky rozvodných zařízení kontrola rozvaděčů nn silových, manipulačních, ovládacích, reléových, stejnosměrných 1 pole - kontrola, revize, seřízení a uvedení do provozu zařízení včetně vystavení protokolu</t>
  </si>
  <si>
    <t>244</t>
  </si>
  <si>
    <t>123</t>
  </si>
  <si>
    <t>7498251025</t>
  </si>
  <si>
    <t>Zkoušky a prohlídky rozvodných zařízení napěťová zkouška rozvodny včetně spínacích prvků přístroj do 6, 22 kV - včetně vystavení protokolu</t>
  </si>
  <si>
    <t>246</t>
  </si>
  <si>
    <t>7498255032</t>
  </si>
  <si>
    <t>Zkoušky a prohlídky transformátorů distribučních suchých do 250 kVA - kontrola, revize, seřízení a uvedení do provozu zařízení, včetně vystavení protokolu</t>
  </si>
  <si>
    <t>248</t>
  </si>
  <si>
    <t>125</t>
  </si>
  <si>
    <t>7498351010</t>
  </si>
  <si>
    <t>Vydání průkazu způsobilosti pro funkční celek, provizorní stav - vyhotovení dokladu o silnoproudých zařízeních a vydání průkazu způsobilosti</t>
  </si>
  <si>
    <t>250</t>
  </si>
  <si>
    <t>7498352010</t>
  </si>
  <si>
    <t>Vydání příkazu "B" jednoduché pracoviště - vyhotovení příkazu "B" pro zajištění pracoviště při práci na vypnutém a zajištěném zařízení vn</t>
  </si>
  <si>
    <t>252</t>
  </si>
  <si>
    <t>127</t>
  </si>
  <si>
    <t>7498456010</t>
  </si>
  <si>
    <t>Zkoušky vodičů a kabelů vn zvýšeným napětím do 35 kV - měření kabelu,vodiče včetně vyhotovení protokolu</t>
  </si>
  <si>
    <t>254</t>
  </si>
  <si>
    <t>7498457010</t>
  </si>
  <si>
    <t>Měření intenzity osvětlení instalovaného v rozsahu 1 000 m2 zjišťované plochy - měření intenzity umělého osvětlení v rozsahu tohoto SO dle ČSN EN 12464-1/2 včetně vyhotovení protokolu</t>
  </si>
  <si>
    <t>256</t>
  </si>
  <si>
    <t>129</t>
  </si>
  <si>
    <t>7498551032</t>
  </si>
  <si>
    <t>Zkoušky elektromagnetické kompatibility (EMC) měření úrovní vyzařovaného rušení (EMI) na objektech malého rozsahu - pokud není uvedeno jinak, zahrnují níže uvedené ceny náklady na přípravu a sjednání zkoušek, vlastní realizaci zkoušek, zpracování výstupní</t>
  </si>
  <si>
    <t>258</t>
  </si>
  <si>
    <t>7498454010</t>
  </si>
  <si>
    <t>Zkoušky vodičů a kabelů nn silových do 1 kV průřezu žíly do 300 mm2 - měření kabelu, vodiče včetně vyhotovení protokolu</t>
  </si>
  <si>
    <t>260</t>
  </si>
  <si>
    <t>OST</t>
  </si>
  <si>
    <t>Ostatní</t>
  </si>
  <si>
    <t>131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</si>
  <si>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</si>
  <si>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</si>
  <si>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</si>
  <si>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262144</t>
  </si>
  <si>
    <t>262</t>
  </si>
  <si>
    <t>7499151030</t>
  </si>
  <si>
    <t>Dokončovací práce zkušební provoz - včetně prokázání technických a kvalitativních parametrů zařízení</t>
  </si>
  <si>
    <t>264</t>
  </si>
  <si>
    <t>133</t>
  </si>
  <si>
    <t>7499151040</t>
  </si>
  <si>
    <t>Dokončovací práce zaškolení obsluhy - seznámení obsluhy s funkcemi zařízení včetně odevzdání dokumentace skutečného provedení</t>
  </si>
  <si>
    <t>266</t>
  </si>
  <si>
    <t>7499151050</t>
  </si>
  <si>
    <t>Dokončovací práce manipulace na zařízeních prováděné provozovatelem - manipulace nutné pro další práce zhotovitele na technologickém souboru</t>
  </si>
  <si>
    <t>268</t>
  </si>
  <si>
    <t>PSV</t>
  </si>
  <si>
    <t>Práce a dodávky PSV</t>
  </si>
  <si>
    <t>742</t>
  </si>
  <si>
    <t>Elektroinstalace - slaboproud</t>
  </si>
  <si>
    <t>PS 350.2 - Technologie - DŘT</t>
  </si>
  <si>
    <t>M - M</t>
  </si>
  <si>
    <t xml:space="preserve">    D1 - Demontáže</t>
  </si>
  <si>
    <t xml:space="preserve">    M1 - Rozvaděč SKŘ</t>
  </si>
  <si>
    <t xml:space="preserve">    M2 - SW Práce venkovní objekty</t>
  </si>
  <si>
    <t xml:space="preserve">    M3 - SW Práce ED Č. Budějovice</t>
  </si>
  <si>
    <t xml:space="preserve">    M4 - Projekční práce</t>
  </si>
  <si>
    <t xml:space="preserve">    M5 - Montáže</t>
  </si>
  <si>
    <t>D1</t>
  </si>
  <si>
    <t>7496772020</t>
  </si>
  <si>
    <t>Demontáž SKŘ, IPC, PLC sestavení stávající telemechanické jednotky - rozvaděč, PLC</t>
  </si>
  <si>
    <t>M1</t>
  </si>
  <si>
    <t>Rozvaděč SKŘ</t>
  </si>
  <si>
    <t>7496753040</t>
  </si>
  <si>
    <t>Montáž SKŘ - DŘT, IPC, PLC instalace, zprovoznění, oživení telemechanické jednotky v objektu TS</t>
  </si>
  <si>
    <t>7496753030</t>
  </si>
  <si>
    <t>Montáž SKŘ - DŘT, IPC, PLC instalace, zprovoznění, oživení telemechanické jednotky v objektu ŽST</t>
  </si>
  <si>
    <t>Poznámka k položce:_x000D_
Poznámka k položce: Poznámka k položce: Poznámka k položce: Doplnění kabeláže, instalačních koryt a DIN lišt.</t>
  </si>
  <si>
    <t>7494001470</t>
  </si>
  <si>
    <t>Rozvodnicové a rozváděčové skříně Distri Rozváděčové skříně Řadové (IP55) - oceloplechové krytí IP55, jednokřídlé dveře, V x Š x H 2000 x 600 x 600</t>
  </si>
  <si>
    <t>7496701111</t>
  </si>
  <si>
    <t>DŘT, SKŘ, Elektrodispečink, DDTS DŘT a SKŘ skříně pro automatizaci PLC typ_1 (SAIA) CPU, RYCHLÁ, Cold Fire verze, USB, 2x RS485, 2x Ethernet, rozšiřitelná max. ?1024.</t>
  </si>
  <si>
    <t>7496701930</t>
  </si>
  <si>
    <t>DŘT, SKŘ, Elektrodispečink, DDTS Elektrodispečink Ostatní Reliance OPC Server - Komunikační software - rozhraní mezi PC a PLC</t>
  </si>
  <si>
    <t>Poznámka k položce:_x000D_
Poznámka k položce: Poznámka k položce: Poznámka k položce:  Komunikační driver IEC60870-5-104</t>
  </si>
  <si>
    <t>7496701220</t>
  </si>
  <si>
    <t>DŘT, SKŘ, Elektrodispečink, DDTS DŘT a SKŘ skříně pro automatizaci PLC typ_1 (SAIA) Vstupní modul jak pro napájená, tak i pro uzemňovaná čidla, má 16 galvanicky neoddělených vstupů.</t>
  </si>
  <si>
    <t>7496701250</t>
  </si>
  <si>
    <t>DŘT, SKŘ, Elektrodispečink, DDTS DŘT a SKŘ skříně pro automatizaci PLC typ_1 (SAIA) Výstupní modul s 16 tranzistorovými výstupy 5...500 mA, s ochranou proti zkratu. Bez galvanického oddělení, pro spínání napětí v rozsahu 10...32 VDC.</t>
  </si>
  <si>
    <t>7496701170</t>
  </si>
  <si>
    <t>DŘT, SKŘ, Elektrodispečink, DDTS DŘT a SKŘ skříně pro automatizaci PLC typ_1 (SAIA) Modul sériového rozhraní RS485 galvanicky oddělený. (například PLC3.F150)</t>
  </si>
  <si>
    <t>7496701140</t>
  </si>
  <si>
    <t>DŘT, SKŘ, Elektrodispečink, DDTS DŘT a SKŘ skříně pro automatizaci PLC typ_1 (SAIA) Modul rozšíření o 2 pozice včetně bez svorek pro posílení napájení.</t>
  </si>
  <si>
    <t>7496700250</t>
  </si>
  <si>
    <t>DŘT, SKŘ, Elektrodispečink, DDTS DŘT a SKŘ skříně pro automatizaci Základní switche, switche s podporou POE, konfigurovatelné switche, průmyslové switche do RACKu, vysokorychlostní modemy Průmyslový switch  5x 10/100 Base-TX portů na DIN lištu</t>
  </si>
  <si>
    <t>7496700260</t>
  </si>
  <si>
    <t xml:space="preserve">DŘT, SKŘ, Elektrodispečink, DDTS DŘT a SKŘ skříně pro automatizaci Základní switche, switche s podporou POE, konfigurovatelné switche, průmyslové switche do RACKu, vysokorychlostní modemy Datový switch 4x ethernet 10/100Base T (průmyslové provedení), vč. </t>
  </si>
  <si>
    <t>7496700380</t>
  </si>
  <si>
    <t>DŘT, SKŘ, Elektrodispečink, DDTS DŘT a SKŘ skříně pro automatizaci Ethernet sériová linka,ethernet optika, sériová linka optika, převodníky mezi sériovými linkami RS-232,422,485 Převodník OPTIKA/RS 232, RS422, RS485</t>
  </si>
  <si>
    <t>7496700490</t>
  </si>
  <si>
    <t>DŘT, SKŘ, Elektrodispečink, DDTS DŘT a SKŘ skříně pro automatizaci Grafické dotykové panely Operátorský panel dotykový 10", grafický barevný, LAN, USB, RS 232, RS 485</t>
  </si>
  <si>
    <t>7496700150</t>
  </si>
  <si>
    <t>DŘT, SKŘ, Elektrodispečink, DDTS DŘT a SKŘ skříně pro automatizaci Napájecí zdroje Napájecí zdroj externí 230V AC/24V 150W, DIN</t>
  </si>
  <si>
    <t>7496700180</t>
  </si>
  <si>
    <t>DŘT, SKŘ, Elektrodispečink, DDTS DŘT a SKŘ skříně pro automatizaci Napájecí zdroje Napájecí zdroj externí 110V DC/24V 150W, DIN</t>
  </si>
  <si>
    <t>7496702060</t>
  </si>
  <si>
    <t>DŘT, SKŘ, Elektrodispečink, DDTS Elektrodispečink Ostatní Zdroj UPS do  1KVA</t>
  </si>
  <si>
    <t>7494004140</t>
  </si>
  <si>
    <t>Modulární přístroje Přepěťové ochrany Svodiče přepětí typ 2, Imax 40 kA, Uc AC 350 V, výměnné moduly, se signalizací, varistor, jiskřiště, 1+N-pól</t>
  </si>
  <si>
    <t>7494003552</t>
  </si>
  <si>
    <t>Modulární přístroje Jističe Jističe do 63 A AC/DC; 10 kA Jističe pro jištění stejnosměrných (DC) a střídavých (AC) obvodů, 1pólové In 6 A, Ue AC 230 V / DC 220 V, charakteristika C, 1pól, Icn 10 kA</t>
  </si>
  <si>
    <t>7494003584</t>
  </si>
  <si>
    <t>Modulární přístroje Jističe Jističe pro jištění stejnosměrných (DC) a střídavých (AC) obvodů, 2pólové In 10 A, Ue AC 230/400 V / DC 220/440 V, charakteristika C, 2pól, Icn 10 kA</t>
  </si>
  <si>
    <t>7491205690</t>
  </si>
  <si>
    <t>Elektroinstalační materiál Zásuvky instalační Zásuvka 1 fázová 230V/16A montáž na DIN lištu</t>
  </si>
  <si>
    <t>7494004154</t>
  </si>
  <si>
    <t>Modulární přístroje Přepěťové ochrany Svodiče přepětí typ 3, Imax 10 kA, Uc AC 253 V, výměnné moduly, se signalizací, varistor, jiskřiště, 1+N-pól</t>
  </si>
  <si>
    <t>7494004164</t>
  </si>
  <si>
    <t>Modulární přístroje Přepěťové ochrany Svodiče přepětí oddělovací tlumivka mezi svodiče typu 2 a 3</t>
  </si>
  <si>
    <t>7494004188</t>
  </si>
  <si>
    <t>Modulární přístroje Přepěťové ochrany Přepěťové ochrany pro stejnosměrné aplikace typ 2, náhradní díl, In 15 kA, pouze výměnný modul např. pro SVC-DC-1170-3V-MZ(S), varistor</t>
  </si>
  <si>
    <t>7496700100</t>
  </si>
  <si>
    <t>DŘT, SKŘ, Elektrodispečink, DDTS DŘT a SKŘ skříně pro automatizaci Oddělovací členy Elektromechanické relé do 16A, DC max 24V včetně patice a LED modulu</t>
  </si>
  <si>
    <t>7593311070</t>
  </si>
  <si>
    <t>Konstrukční díly Svorkovnice WAGO 24-dílná (CV721225084)</t>
  </si>
  <si>
    <t>7494009108</t>
  </si>
  <si>
    <t>Pojistkové systémy Pojistkové spodky a držáky Pojistkové spodky s plastovou základnou 1pól. provedení, kombinace: M8 - svorkový šroub a V-praporec</t>
  </si>
  <si>
    <t>7492104390</t>
  </si>
  <si>
    <t>Spojovací vedení, podpěrné izolátory Spojky, ukončení pasu, ostatní Spojka 2xRJ45 Cat.5e F8p8c-F8p8c UTP</t>
  </si>
  <si>
    <t>7590540524</t>
  </si>
  <si>
    <t>Slaboproudé rozvody, kabely pro přívod a vnitřní instalaci UTP/FTP kategorie 5e 100Mhz  1 Gbps FTP Stíněný plášť, PVC vnitřní, drát</t>
  </si>
  <si>
    <t>7496756090</t>
  </si>
  <si>
    <t>Montáž dálkové diagnostiky TS ŽDC kabelu F/UTP Cat5e</t>
  </si>
  <si>
    <t>7593500920</t>
  </si>
  <si>
    <t>Trasy kabelového vedení Ohebná dvouplášťová korugovaná chránička 90/76 smotek</t>
  </si>
  <si>
    <t>7496700870</t>
  </si>
  <si>
    <t>DŘT, SKŘ, Elektrodispečink, DDTS DŘT a SKŘ skříně pro automatizaci Periférie Dokumentace skutečného stavu pro nové telemechanické zařízení v objektu SpS, TS</t>
  </si>
  <si>
    <t>M2</t>
  </si>
  <si>
    <t>SW Práce venkovní objekty</t>
  </si>
  <si>
    <t>7496754015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</si>
  <si>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</t>
  </si>
  <si>
    <t>7496754010</t>
  </si>
  <si>
    <t>Elektrodispečink SKŘ-DŘT konfigurace softwaru na ED (nastavení koncentrátoru, plachta, monitorovací snímky, tech. výpis, montáž zařízení) překreslení stanice do systému Reliance, implementace nových vlastností - úprava software k jednotlivým postům ED, pr</t>
  </si>
  <si>
    <t>7496754020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</si>
  <si>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</t>
  </si>
  <si>
    <t>7496754046</t>
  </si>
  <si>
    <t>Elektrodispečink SKŘ-DŘT úprava struktur a řídících programových tabulek ŘS ED pro objekt TS</t>
  </si>
  <si>
    <t>7496754025</t>
  </si>
  <si>
    <t xml:space="preserve">Elektrodispečink SKŘ-DŘT úprava nebo rozšíření SW založeného na systému Reliance do serveru na elektrodispečinku - úprava nebo rozšíření aktivního prvku v aplikaci pro vizualizaci a ovládání zařízení na elektrodispečinku včetně zavedení do systému celého </t>
  </si>
  <si>
    <t>M3</t>
  </si>
  <si>
    <t>SW Práce ED Č. Budějovice</t>
  </si>
  <si>
    <t>7496754080</t>
  </si>
  <si>
    <t>Elektrodispečink SKŘ-DŘT zprovoznění systému s novými daty pro objekt TS</t>
  </si>
  <si>
    <t>7496754090</t>
  </si>
  <si>
    <t>Elektrodispečink SKŘ-DŘT verifikace signálů a povelů s novými daty pro objekt TS</t>
  </si>
  <si>
    <t>M4</t>
  </si>
  <si>
    <t>Projekční práce</t>
  </si>
  <si>
    <t>M5</t>
  </si>
  <si>
    <t>Montáže</t>
  </si>
  <si>
    <t>PS 350.3 - Technologie - ...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</si>
  <si>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</si>
  <si>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</si>
  <si>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</si>
  <si>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</si>
  <si>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61 - Úprava povrchů vnitřních</t>
  </si>
  <si>
    <t xml:space="preserve">    62 - Úprava povrchů vnějších</t>
  </si>
  <si>
    <t xml:space="preserve">    9 - Ostatní konstrukce a práce, bourání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</si>
  <si>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</si>
  <si>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</si>
  <si>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</si>
  <si>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</si>
  <si>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</si>
  <si>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</si>
  <si>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</si>
  <si>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</si>
  <si>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</si>
  <si>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</si>
  <si>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735 - Ústřední vytápění - otopná tělesa</t>
  </si>
  <si>
    <t xml:space="preserve">    740 - Elektromontáže 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</si>
  <si>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</si>
  <si>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</si>
  <si>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</si>
  <si>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</si>
  <si>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</si>
  <si>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</si>
  <si>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</si>
  <si>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132212111</t>
  </si>
  <si>
    <t>Hloubení rýh šířky do 800 mm ručně zapažených i nezapažených, s urovnáním dna do předepsaného profilu a spádu v hornině třídy těžitelnosti I skupiny 3 soudržných</t>
  </si>
  <si>
    <t>m3</t>
  </si>
  <si>
    <t>162211311</t>
  </si>
  <si>
    <t>Vodorovné přemístění výkopku nebo sypaniny stavebním kolečkem s naložením a vyprázdněním kolečka na hromady nebo do dopravního prostředku na vzdálenost do 10 m z horniny třídy těžitelnosti I, skupiny 1 až 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</si>
  <si>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</si>
  <si>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</si>
  <si>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171201231</t>
  </si>
  <si>
    <t>Poplatek za uložení stavebního odpadu na recyklační skládce (skládkovné) zeminy a kamení zatříděného do Katalogu odpadů pod kódem 17 05 04</t>
  </si>
  <si>
    <t>171251201</t>
  </si>
  <si>
    <t>Uložení sypaniny na skládky nebo meziskládky bez hutnění s upravením uložené sypaniny do předepsaného tvaru</t>
  </si>
  <si>
    <t>Zakládání</t>
  </si>
  <si>
    <t>275321411</t>
  </si>
  <si>
    <t>Základy z betonu železového (bez výztuže) patky z betonu bez zvláštních nároků na prostředí tř. C 20/25</t>
  </si>
  <si>
    <t>275361821</t>
  </si>
  <si>
    <t>Výztuž základů patek z betonářské oceli 10 505 (R)</t>
  </si>
  <si>
    <t>Svislé a kompletní konstrukce</t>
  </si>
  <si>
    <t>311272031</t>
  </si>
  <si>
    <t>Zdivo z pórobetonových tvárnic na tenké maltové lože, tl. zdiva 200 mm pevnost tvárnic přes P2 do P4, objemová hmotnost přes 450 do 600 kg/m3 hladkých</t>
  </si>
  <si>
    <t>311272211</t>
  </si>
  <si>
    <t>Zdivo z pórobetonových tvárnic na tenké maltové lože, tl. zdiva 300 mm pevnost tvárnic do P2, objemová hmotnost do 450 kg/m3 hladkých</t>
  </si>
  <si>
    <t>317143452</t>
  </si>
  <si>
    <t>Překlady nosné z pórobetonu osazené do tenkého maltového lože, pro zdi tl. 300 mm, délky překladu přes 1300 do 1500 mm</t>
  </si>
  <si>
    <t>317234410</t>
  </si>
  <si>
    <t>Vyzdívka mezi nosníky cihlami pálenými na maltu cementovou</t>
  </si>
  <si>
    <t>317941123</t>
  </si>
  <si>
    <t>Osazování ocelových válcovaných nosníků na zdivu I nebo IE nebo U nebo UE nebo L č. 14 až 22 nebo výšky do 220 mm</t>
  </si>
  <si>
    <t>13010748</t>
  </si>
  <si>
    <t>ocel profilová IPE 160 jakost 11 375</t>
  </si>
  <si>
    <t>388381133</t>
  </si>
  <si>
    <t>Kanály (suché) pro rozvody inženýrských sítí betonové nebo železobetonové včetně bednění a odbednění, s betonovou základovou deskou a se zatřením dna, s vyspravením vnitřních stěn cementovou maltou nebo s omítnutím vnitřních stěn zatřenou cementovou omítk</t>
  </si>
  <si>
    <t>Úpravy povrchů, podlahy a osazování výplní</t>
  </si>
  <si>
    <t>Úprava povrchů vnitřních</t>
  </si>
  <si>
    <t>611325402</t>
  </si>
  <si>
    <t>Oprava vápenocementové omítky vnitřních ploch hrubé, tloušťky do 20 mm stropů, v rozsahu opravované plochy přes 10 do 30%</t>
  </si>
  <si>
    <t>611131121</t>
  </si>
  <si>
    <t>Podkladní a spojovací vrstva vnitřních omítaných ploch penetrace akrylát-silikonová nanášená ručně stropů</t>
  </si>
  <si>
    <t>611142001</t>
  </si>
  <si>
    <t>Potažení vnitřních ploch pletivem v ploše nebo pruzích, na plném podkladu sklovláknitým vtlačením do tmelu stropů</t>
  </si>
  <si>
    <t>611311131</t>
  </si>
  <si>
    <t>Potažení vnitřních ploch štukem tloušťky do 3 mm vodorovných konstrukcí stropů rovných</t>
  </si>
  <si>
    <t>612325402</t>
  </si>
  <si>
    <t>Oprava vápenocementové omítky vnitřních ploch hrubé, tloušťky do 20 mm stěn, v rozsahu opravované plochy přes 10 do 30%</t>
  </si>
  <si>
    <t>612131121</t>
  </si>
  <si>
    <t>Podkladní a spojovací vrstva vnitřních omítaných ploch penetrace akrylát-silikonová nanášená ručně stěn</t>
  </si>
  <si>
    <t>612142001</t>
  </si>
  <si>
    <t>Potažení vnitřních ploch pletivem v ploše nebo pruzích, na plném podkladu sklovláknitým vtlačením do tmelu stěn</t>
  </si>
  <si>
    <t>612311131</t>
  </si>
  <si>
    <t>Potažení vnitřních ploch štukem tloušťky do 3 mm svislých konstrukcí stěn</t>
  </si>
  <si>
    <t>619995001</t>
  </si>
  <si>
    <t>Začištění omítek (s dodáním hmot) kolem oken, dveří, podlah, obkladů apod.</t>
  </si>
  <si>
    <t>622143003</t>
  </si>
  <si>
    <t>Montáž omítkových profilů plastových, pozinkovaných nebo dřevěných upevněných vtlačením do podkladní vrstvy nebo přibitím rohových s tkaninou</t>
  </si>
  <si>
    <t>63127416</t>
  </si>
  <si>
    <t>profil rohový s výztužnou tkaninou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</si>
  <si>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</si>
  <si>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</si>
  <si>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59051476</t>
  </si>
  <si>
    <t>profil začišťovací PVC 9mm s výztužnou tkaninou pro ostění ETICS</t>
  </si>
  <si>
    <t>629991011</t>
  </si>
  <si>
    <t>Zakrytí vnějších ploch před znečištěním včetně pozdějšího odkrytí výplní otvorů a svislých ploch fólií přilepenou lepící páskou</t>
  </si>
  <si>
    <t>619991001</t>
  </si>
  <si>
    <t>Zakrytí vnitřních ploch před znečištěním včetně pozdějšího odkrytí podlah fólií přilepenou lepící páskou</t>
  </si>
  <si>
    <t>Úprava povrchů vnějších</t>
  </si>
  <si>
    <t>629995101</t>
  </si>
  <si>
    <t>Očištění vnějších ploch tlakovou vodou omytím</t>
  </si>
  <si>
    <t>621325102</t>
  </si>
  <si>
    <t>Oprava vápenocementové omítky vnějších ploch stupně členitosti 1 hladké podhledů, v rozsahu opravované plochy přes 10 do 30%</t>
  </si>
  <si>
    <t>621131121</t>
  </si>
  <si>
    <t>Podkladní a spojovací vrstva vnějších omítaných ploch penetrace akrylát-silikonová nanášená ručně podhledů</t>
  </si>
  <si>
    <t>621142001</t>
  </si>
  <si>
    <t>Potažení vnějších ploch pletivem v ploše nebo pruzích, na plném podkladu sklovláknitým vtlačením do tmelu podhledů</t>
  </si>
  <si>
    <t>621531021</t>
  </si>
  <si>
    <t>Omítka tenkovrstvá silikonová vnějších ploch probarvená, včetně penetrace podkladu zrnitá, tloušťky 2,0 mm podhledů</t>
  </si>
  <si>
    <t>622325102</t>
  </si>
  <si>
    <t>Oprava vápenocementové omítky vnějších ploch stupně členitosti 1 hladké stěn, v rozsahu opravované plochy přes 10 do 30%</t>
  </si>
  <si>
    <t>622131121</t>
  </si>
  <si>
    <t>Podkladní a spojovací vrstva vnějších omítaných ploch penetrace akrylát-silikonová nanášená ručně stěn</t>
  </si>
  <si>
    <t>622142001</t>
  </si>
  <si>
    <t>Potažení vnějších ploch pletivem v ploše nebo pruzích, na plném podkladu sklovláknitým vtlačením do tmelu stěn</t>
  </si>
  <si>
    <t>622531021</t>
  </si>
  <si>
    <t>Omítka tenkovrstvá silikonová vnějších ploch probarvená, včetně penetrace podkladu zrnitá, tloušťky 2,0 mm stěn</t>
  </si>
  <si>
    <t>59051512</t>
  </si>
  <si>
    <t>profil začišťovací s okapnicí PVC s výztužnou tkaninou pro parapet ETICS</t>
  </si>
  <si>
    <t>45</t>
  </si>
  <si>
    <t>629991001</t>
  </si>
  <si>
    <t>Zakrytí vnějších ploch před znečištěním včetně pozdějšího odkrytí ploch podélných rovných (např. chodníků) fólií položenou volně</t>
  </si>
  <si>
    <t>Ostatní konstrukce a práce, bourání</t>
  </si>
  <si>
    <t>Lešení a stavební výtahy</t>
  </si>
  <si>
    <t>941211111</t>
  </si>
  <si>
    <t>Montáž lešení řadového rámového lehkého pracovního s podlahami s provozním zatížením tř. 3 do 200 kg/m2 šířky tř. SW06 přes 0,6 do 0,9 m, výšky do 10 m</t>
  </si>
  <si>
    <t>92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</si>
  <si>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</si>
  <si>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</si>
  <si>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941211811</t>
  </si>
  <si>
    <t>Demontáž lešení řadového rámového lehkého pracovního s provozním zatížením tř. 3 do 200 kg/m2 šířky tř. SW06 přes 0,6 do 0,9 m, výšky do 10 m</t>
  </si>
  <si>
    <t>944511111</t>
  </si>
  <si>
    <t>Montáž ochranné sítě zavěšené na konstrukci lešení z textilie z umělých vláken</t>
  </si>
  <si>
    <t>944511211</t>
  </si>
  <si>
    <t>Montáž ochranné sítě Příplatek za první a každý další den použití sítě k ceně -1111</t>
  </si>
  <si>
    <t>944511811</t>
  </si>
  <si>
    <t>Demontáž ochranné sítě zavěšené na konstrukci lešení z textilie z umělých vláken</t>
  </si>
  <si>
    <t>949101111</t>
  </si>
  <si>
    <t>Lešení pomocné pracovní pro objekty pozemních staveb pro zatížení do 150 kg/m2, o výšce lešeňové podlahy do 1,9 m</t>
  </si>
  <si>
    <t>Různé dokončovací konstrukce a práce pozemních staveb</t>
  </si>
  <si>
    <t>952901114</t>
  </si>
  <si>
    <t>Vyčištění budov nebo objektů před předáním do užívání budov bytové nebo občanské výstavby, světlé výšky podlaží přes 4 m</t>
  </si>
  <si>
    <t>183</t>
  </si>
  <si>
    <t>727111339</t>
  </si>
  <si>
    <t>Prostup kovového potrubí D 106 mm stěnou tl 10 cm včetně dodatečné izolace požární odolnost EI 90-120</t>
  </si>
  <si>
    <t>-1766375129</t>
  </si>
  <si>
    <t xml:space="preserve">Poznámka k položce:_x000D_
D+M požární ucpávky_x000D_
</t>
  </si>
  <si>
    <t>Bourání konstrukcí</t>
  </si>
  <si>
    <t>962081141</t>
  </si>
  <si>
    <t>Bourání zdiva příček nebo vybourání otvorů ze skleněných tvárnic, tl. do 150 mm</t>
  </si>
  <si>
    <t>977312114</t>
  </si>
  <si>
    <t>Řezání stávajících betonových mazanin s vyztužením hloubky přes 150 do 200 mm</t>
  </si>
  <si>
    <t>965042141</t>
  </si>
  <si>
    <t>Bourání mazanin betonových nebo z litého asfaltu tl. do 100 mm, plochy přes 4 m2</t>
  </si>
  <si>
    <t>965049112</t>
  </si>
  <si>
    <t>Bourání mazanin Příplatek k cenám za bourání mazanin betonových se svařovanou sítí, tl. přes 100 mm</t>
  </si>
  <si>
    <t>968072558</t>
  </si>
  <si>
    <t>Vybourání kovových rámů oken s křídly, dveřních zárubní, vrat, stěn, ostění nebo obkladů vrat, mimo posuvných a skládacích, plochy do 5 m2</t>
  </si>
  <si>
    <t>968072559</t>
  </si>
  <si>
    <t>Vybourání kovových rámů oken s křídly, dveřních zárubní, vrat, stěn, ostění nebo obkladů vrat, mimo posuvných a skládacích, plochy přes 5 m2</t>
  </si>
  <si>
    <t>978011141</t>
  </si>
  <si>
    <t>Otlučení vápenných nebo vápenocementových omítek vnitřních ploch stropů, v rozsahu přes 10 do 30 %</t>
  </si>
  <si>
    <t>978013141</t>
  </si>
  <si>
    <t>Otlučení vápenných nebo vápenocementových omítek vnitřních ploch stěn s vyškrabáním spar, s očištěním zdiva, v rozsahu přes 10 do 30 %</t>
  </si>
  <si>
    <t>978015341</t>
  </si>
  <si>
    <t>Otlučení vápenných nebo vápenocementových omítek vnějších ploch s vyškrabáním spar a s očištěním zdiva stupně členitosti 1 a 2, v rozsahu přes 10 do 30 %</t>
  </si>
  <si>
    <t>978059641</t>
  </si>
  <si>
    <t>Odsekání obkladů stěn včetně otlučení podkladní omítky až na zdivo z obkládaček vnějších, z jakýchkoliv materiálů, plochy přes 1 m2</t>
  </si>
  <si>
    <t>974031666</t>
  </si>
  <si>
    <t>Vysekání rýh ve zdivu cihelném na maltu vápennou nebo vápenocementovou pro vtahování nosníků do zdí, před vybouráním otvoru do hl. 150 mm, při v. nosníku do 250 mm</t>
  </si>
  <si>
    <t>184</t>
  </si>
  <si>
    <t>468081526</t>
  </si>
  <si>
    <t>Vybourání otvorů pro elektroinstalace ve zdivu železobetonovém plochy do 0,25 m2, tloušťky do 90 cm</t>
  </si>
  <si>
    <t>1273069153</t>
  </si>
  <si>
    <t xml:space="preserve">Poznámka k položce:_x000D_
Vybourání prostupů v základech či zdech pro vedení kabelového kanálu (vč. statického zajištění)_x000D_
</t>
  </si>
  <si>
    <t>185</t>
  </si>
  <si>
    <t>767832802</t>
  </si>
  <si>
    <t>Demontáž venkovních požárních žebříků bez ochranného koše</t>
  </si>
  <si>
    <t>-1267747274</t>
  </si>
  <si>
    <t xml:space="preserve">Poznámka k položce:_x000D_
Demontáž ocelového žebříku na střechu_x000D_
</t>
  </si>
  <si>
    <t>187</t>
  </si>
  <si>
    <t>751398854</t>
  </si>
  <si>
    <t>Demontáž protidešťové žaluzie z potrubí čtyřhranného do průřezu  0,600 m2</t>
  </si>
  <si>
    <t>-1925722232</t>
  </si>
  <si>
    <t xml:space="preserve">Poznámka k položce:_x000D_
Demontáž větrací žaluzie 1000x700m s vnitřními ocelovými dvířky_x000D_
</t>
  </si>
  <si>
    <t>186</t>
  </si>
  <si>
    <t>751398845</t>
  </si>
  <si>
    <t>Demontáž protidešťové žaluzie z potrubí kruhového D do 700 mm</t>
  </si>
  <si>
    <t>-1118429735</t>
  </si>
  <si>
    <t xml:space="preserve">Poznámka k položce:_x000D_
Demontáž větrací žaluzie kruhová_x000D_
_x000D_
</t>
  </si>
  <si>
    <t>188</t>
  </si>
  <si>
    <t>751398963</t>
  </si>
  <si>
    <t>Demontáž nepožárního prostupu ze stropu potrubí kovové kruhové  průměru 200 mm</t>
  </si>
  <si>
    <t>1503984499</t>
  </si>
  <si>
    <t xml:space="preserve">Poznámka k položce:_x000D_
Demontáž ocelové trubky DN 50- přetlakový ventil chlazení z diesel agregátu_x000D_
</t>
  </si>
  <si>
    <t>189</t>
  </si>
  <si>
    <t>751398962</t>
  </si>
  <si>
    <t>Demontáž nepožárního prostupu ze stropu potrubí kovové kruhové průměru 150 mm</t>
  </si>
  <si>
    <t>899587496</t>
  </si>
  <si>
    <t xml:space="preserve">Poznámka k položce:_x000D_
Demontáž ocelové trubky DN 120- odtah spalin z diesel agregátu_x000D_
</t>
  </si>
  <si>
    <t>221</t>
  </si>
  <si>
    <t>997241521</t>
  </si>
  <si>
    <t>Vodorovné přemístění vybouraných hmot do 7 km</t>
  </si>
  <si>
    <t>-396901804</t>
  </si>
  <si>
    <t xml:space="preserve">Poznámka k položce:_x000D_
Demontáž diesel agregátu_x000D_
</t>
  </si>
  <si>
    <t>899201211</t>
  </si>
  <si>
    <t>Demontáž mříží litinových včetně rámů hmotnosti do 50 kg</t>
  </si>
  <si>
    <t>-916098614</t>
  </si>
  <si>
    <t xml:space="preserve">Poznámka k položce:_x000D_
Demontáž litinové mříže 500x500mm kanálu_x000D_
</t>
  </si>
  <si>
    <t>191</t>
  </si>
  <si>
    <t>952904121</t>
  </si>
  <si>
    <t>Čištění mostních objektů - ruční odstranění nánosů z otvorů v do 1,5 m</t>
  </si>
  <si>
    <t>-840015600</t>
  </si>
  <si>
    <t xml:space="preserve">Poznámka k položce:_x000D_
Odsranění štěrku znečištěného olejem_x000D_
</t>
  </si>
  <si>
    <t>997</t>
  </si>
  <si>
    <t>Přesun sutě</t>
  </si>
  <si>
    <t>997013211</t>
  </si>
  <si>
    <t>Vnitrostaveništní doprava suti a vybouraných hmot vodorovně do 50 m svisle ručně pro budovy a haly výšky do 6 m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</si>
  <si>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</si>
  <si>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</si>
  <si>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</si>
  <si>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 ceně za každý další i započatý 1 km přes 1 km</t>
  </si>
  <si>
    <t>997013631</t>
  </si>
  <si>
    <t>Poplatek za uložení stavebního odpadu na skládce (skládkovné) směsného stavebního a demoličního zatříděného do Katalogu odpadů pod kódem 17 09 04</t>
  </si>
  <si>
    <t>997013657</t>
  </si>
  <si>
    <t>Poplatek za uložení na skládce (skládkovné) zeminy a kamení obsahující nebezpečné látky kód odpadu 17 05 03</t>
  </si>
  <si>
    <t>-1558435496</t>
  </si>
  <si>
    <t xml:space="preserve">Poznámka k položce:_x000D_
Poplatek za uložení stavebního odpadu na skládce (skládkovné) z kameniva znečištěného olejem- ekologická likvidace_x000D_
</t>
  </si>
  <si>
    <t>998</t>
  </si>
  <si>
    <t>Přesun hmot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</si>
  <si>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</si>
  <si>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</si>
  <si>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</si>
  <si>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</si>
  <si>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</si>
  <si>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</si>
  <si>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>11163150</t>
  </si>
  <si>
    <t>lak penetrační asfaltový</t>
  </si>
  <si>
    <t>711112001</t>
  </si>
  <si>
    <t>Provedení izolace proti zemní vlhkosti natěradly a tmely za studena na ploše svislé S nátěrem penetračním</t>
  </si>
  <si>
    <t>711141559</t>
  </si>
  <si>
    <t>Provedení izolace proti zemní vlhkosti pásy přitavením NAIP na ploše vodorovné V</t>
  </si>
  <si>
    <t>62833158</t>
  </si>
  <si>
    <t>pás asfaltový natavitelný oxidovaný tl 4mm typu G200 S40 s vložkou ze skleněné tkaniny, s jemnozrnným minerálním posypem</t>
  </si>
  <si>
    <t>711142559</t>
  </si>
  <si>
    <t>Provedení izolace proti zemní vlhkosti pásy přitavením NAIP na ploše svislé S</t>
  </si>
  <si>
    <t>998711101</t>
  </si>
  <si>
    <t>Přesun hmot pro izolace proti vodě, vlhkosti a plynům stanovený z hmotnosti přesunovaného materiálu vodorovná dopravní vzdálenost do 50 m v objektech výšky do 6 m</t>
  </si>
  <si>
    <t>712</t>
  </si>
  <si>
    <t>Povlakové krytiny</t>
  </si>
  <si>
    <t>712300832</t>
  </si>
  <si>
    <t>Odstranění ze střech plochých do 10° krytiny povlakové dvouvrstvé</t>
  </si>
  <si>
    <t>91</t>
  </si>
  <si>
    <t>712311101</t>
  </si>
  <si>
    <t>Provedení povlakové krytiny střech plochých do 10° natěradly a tmely za studena nátěrem lakem penetračním nebo asfaltovým</t>
  </si>
  <si>
    <t>182</t>
  </si>
  <si>
    <t>93</t>
  </si>
  <si>
    <t>712341659</t>
  </si>
  <si>
    <t>Provedení povlakové krytiny střech plochých do 10° pásy přitavením NAIP bodově</t>
  </si>
  <si>
    <t>62853004</t>
  </si>
  <si>
    <t>pás asfaltový natavitelný modifikovaný SBS tl 4,0mm s vložkou ze skleněné tkaniny a spalitelnou PE fólií nebo jemnozrnný minerálním posypem na horním povrchu</t>
  </si>
  <si>
    <t>712391171</t>
  </si>
  <si>
    <t>Provedení povlakové krytiny střech plochých do 10° -ostatní práce provedení vrstvy textilní podkladní</t>
  </si>
  <si>
    <t>69311068</t>
  </si>
  <si>
    <t>geotextilie netkaná separační, ochranná, filtrační, drenážní PP 300g/m2</t>
  </si>
  <si>
    <t>712361701</t>
  </si>
  <si>
    <t>Provedení povlakové krytiny střech plochých do 10° fólií položenou volně s přilepením spojů</t>
  </si>
  <si>
    <t>28322012</t>
  </si>
  <si>
    <t>fólie hydroizolační střešní mPVC mechanicky kotvená tl 1,5mm šedá</t>
  </si>
  <si>
    <t>712363103</t>
  </si>
  <si>
    <t>Provedení povlakové krytiny střech plochých do 10° fólií ostatní činnosti při pokládání hydroizolačních fólií (materiál ve specifikaci) mechanické ukotvení talířovou hmoždinkou do prostého nebo železového betonu</t>
  </si>
  <si>
    <t>193</t>
  </si>
  <si>
    <t>70921433</t>
  </si>
  <si>
    <t>speciální kotvicí bod pro ploché střechy (do max. sklonu 10°)</t>
  </si>
  <si>
    <t>813290454</t>
  </si>
  <si>
    <t xml:space="preserve">Poznámka k položce:_x000D_
kotva ploché střechy_x000D_
</t>
  </si>
  <si>
    <t>712363112</t>
  </si>
  <si>
    <t>Provedení povlakové krytiny střech plochých do 10° fólií ostatní činnosti při pokládání hydroizolačních fólií (materiál ve specifikaci) vodotěsné překrytí talířové hmoždinky pruhem fólie horkovzdušným navařením</t>
  </si>
  <si>
    <t>712363122</t>
  </si>
  <si>
    <t>Provedení povlakové krytiny střech plochých do 10° fólií ostatní činnosti při pokládání hydroizolačních fólií (materiál ve specifikaci) zaizolování prostupů střešní rovinou provedení rohů a koutů izolačními tvarovkami horkovzdušným navařením</t>
  </si>
  <si>
    <t>28377600</t>
  </si>
  <si>
    <t>tvarovka koutová nebo rohová</t>
  </si>
  <si>
    <t>712363005</t>
  </si>
  <si>
    <t>Provedení povlakové krytiny střech plochých do 10° fólií termoplastickou mPVC (měkčené PVC) aplikace fólie na oplechování (na tzv. fóliový plech) horkovzdušným navařením v plné ploše</t>
  </si>
  <si>
    <t>712363352</t>
  </si>
  <si>
    <t>Povlakové krytiny střech plochých do 10° z tvarovaných poplastovaných lišt pro mPVC vnitřní koutová lišta rš 100 mm</t>
  </si>
  <si>
    <t>712363353</t>
  </si>
  <si>
    <t>Povlakové krytiny střech plochých do 10° z tvarovaných poplastovaných lišt pro mPVC vnější koutová lišta rš 100 mm</t>
  </si>
  <si>
    <t>712363359</t>
  </si>
  <si>
    <t>Povlakové krytiny střech plochých do 10° z tvarovaných poplastovaných lišt pro mPVC závětrná lišta rš 300 mm</t>
  </si>
  <si>
    <t>998712101</t>
  </si>
  <si>
    <t>Přesun hmot pro povlakové krytiny stanovený z hmotnosti přesunovaného materiálu vodorovná dopravní vzdálenost do 50 m v objektech výšky do 6 m</t>
  </si>
  <si>
    <t>713</t>
  </si>
  <si>
    <t>Izolace tepelné</t>
  </si>
  <si>
    <t>713141135</t>
  </si>
  <si>
    <t>Montáž tepelné izolace střech plochých rohožemi, pásy, deskami, dílci, bloky (izolační materiál ve specifikaci) přilepenými za studena bodově, jednovrstvá</t>
  </si>
  <si>
    <t>28372319</t>
  </si>
  <si>
    <t>deska EPS 100 do plochých střech a podlah ?=0,037 tl 160mm</t>
  </si>
  <si>
    <t>220</t>
  </si>
  <si>
    <t>998713101</t>
  </si>
  <si>
    <t>Přesun hmot pro izolace tepelné stanovený z hmotnosti přesunovaného materiálu vodorovná dopravní vzdálenost do 50 m v objektech výšky do 6 m</t>
  </si>
  <si>
    <t>721</t>
  </si>
  <si>
    <t>Zdravotechnika - vnitřní kanalizace</t>
  </si>
  <si>
    <t>721210823</t>
  </si>
  <si>
    <t>Demontáž kanalizačního příslušenství střešních vtoků DN 125</t>
  </si>
  <si>
    <t>721233114</t>
  </si>
  <si>
    <t>Střešní vtoky (vpusti) polypropylenové (PP) pro ploché střechy s odtokem svislým DN 160</t>
  </si>
  <si>
    <t>998721101</t>
  </si>
  <si>
    <t>Přesun hmot pro vnitřní kanalizace stanovený z hmotnosti přesunovaného materiálu vodorovná dopravní vzdálenost do 50 m v objektech výšky do 6 m</t>
  </si>
  <si>
    <t>725</t>
  </si>
  <si>
    <t>Zdravotechnika - zařizovací předměty</t>
  </si>
  <si>
    <t>725210821</t>
  </si>
  <si>
    <t>Demontáž umyvadel bez výtokových armatur umyvadel</t>
  </si>
  <si>
    <t>soubor</t>
  </si>
  <si>
    <t>725820801</t>
  </si>
  <si>
    <t>Demontáž baterií nástěnných do G 3/4</t>
  </si>
  <si>
    <t>735</t>
  </si>
  <si>
    <t>Ústřední vytápění - otopná tělesa</t>
  </si>
  <si>
    <t>735111810</t>
  </si>
  <si>
    <t>Demontáž otopných těles litinových článkových</t>
  </si>
  <si>
    <t>740</t>
  </si>
  <si>
    <t xml:space="preserve">Elektromontáže </t>
  </si>
  <si>
    <t>210220101</t>
  </si>
  <si>
    <t>Montáž hromosvodného vedení svodových vodičů s podpěrami průměru do 10 mm</t>
  </si>
  <si>
    <t>640826725</t>
  </si>
  <si>
    <t>195</t>
  </si>
  <si>
    <t>35441077</t>
  </si>
  <si>
    <t>drát D 8mm AlMgSi</t>
  </si>
  <si>
    <t>50586221</t>
  </si>
  <si>
    <t xml:space="preserve">Poznámka k položce:_x000D_
drát průměr 8 mm AlMgSi_x000D_
</t>
  </si>
  <si>
    <t>35441415</t>
  </si>
  <si>
    <t>podpěra vedení FeZn do zdiva 150mm</t>
  </si>
  <si>
    <t>1259866739</t>
  </si>
  <si>
    <t xml:space="preserve">Poznámka k položce:_x000D_
podpěra vedení PV 1b 15 FeZn do zdiva 150 mm_x000D_
</t>
  </si>
  <si>
    <t>197</t>
  </si>
  <si>
    <t>35442029</t>
  </si>
  <si>
    <t>svorka uzemnění nerez univerzální</t>
  </si>
  <si>
    <t>1753118892</t>
  </si>
  <si>
    <t xml:space="preserve">Poznámka k položce:_x000D_
svorka uzemnění  SU nerez univerzální_x000D_
</t>
  </si>
  <si>
    <t>35441560</t>
  </si>
  <si>
    <t>podpěra vedení FeZn na plechové střechy 110mm</t>
  </si>
  <si>
    <t>1626588044</t>
  </si>
  <si>
    <t xml:space="preserve">Poznámka k položce:_x000D_
podpěra vedení PV21 FeZn na ploché střechy 100 mm_x000D_
</t>
  </si>
  <si>
    <t>199</t>
  </si>
  <si>
    <t>35442043</t>
  </si>
  <si>
    <t>svorka uzemnění nerez na vodovodní potrubí a okapové roury</t>
  </si>
  <si>
    <t>1414316127</t>
  </si>
  <si>
    <t xml:space="preserve">Poznámka k položce:_x000D_
svorka uzemnění ST nerez na vodovodní potrubí a okapové roury_x000D_
</t>
  </si>
  <si>
    <t>35442038</t>
  </si>
  <si>
    <t>svorka uzemnění nerez A4 křížová</t>
  </si>
  <si>
    <t>-1342533059</t>
  </si>
  <si>
    <t xml:space="preserve">Poznámka k položce:_x000D_
svorka uzemnění  SK nerez A4 křížová_x000D_
</t>
  </si>
  <si>
    <t>201</t>
  </si>
  <si>
    <t>35442053</t>
  </si>
  <si>
    <t>svorka uzemnění nerez 3" - 90mm</t>
  </si>
  <si>
    <t>1735100528</t>
  </si>
  <si>
    <t xml:space="preserve">Poznámka k položce:_x000D_
svorka uzemnění ST 10 nerez  5" - 150mm_x000D_
</t>
  </si>
  <si>
    <t>35442034</t>
  </si>
  <si>
    <t>svorka uzemnění nerez zkušební, 81mm</t>
  </si>
  <si>
    <t>1439766098</t>
  </si>
  <si>
    <t xml:space="preserve">Poznámka k položce:_x000D_
svorka uzemnění  SZa nerez zkušební_x000D_
</t>
  </si>
  <si>
    <t>203</t>
  </si>
  <si>
    <t>35442041</t>
  </si>
  <si>
    <t>svorka uzemnění nerez k jímací tyči</t>
  </si>
  <si>
    <t>-1660662396</t>
  </si>
  <si>
    <t xml:space="preserve">Poznámka k položce:_x000D_
svorka uzemnění SJ1b nerez k jímací tyči_x000D_
</t>
  </si>
  <si>
    <t>210220303</t>
  </si>
  <si>
    <t>Montáž svorek hromosvodných typu S0 na okapové žlaby</t>
  </si>
  <si>
    <t>ks</t>
  </si>
  <si>
    <t>35441905</t>
  </si>
  <si>
    <t>svorka připojovací k připojení okapových žlabů</t>
  </si>
  <si>
    <t>-2057295066</t>
  </si>
  <si>
    <t xml:space="preserve">Poznámka k položce:_x000D_
svorka připojovací SOc k připojení okapových žlabů_x000D_
</t>
  </si>
  <si>
    <t>205</t>
  </si>
  <si>
    <t>210220221</t>
  </si>
  <si>
    <t>Montáž tyčí jímacích délky do 3 m na konstrukci ocelovou</t>
  </si>
  <si>
    <t>-2042659065</t>
  </si>
  <si>
    <t xml:space="preserve">Poznámka k položce:_x000D_
Montáž jímací tyč samostatně stojící délky do 6 m včetně podružného materiálu_x000D_
</t>
  </si>
  <si>
    <t>35442169</t>
  </si>
  <si>
    <t>tyč jímací s rovným koncem 40/18 5500 (3000/2500)mm AlMgSi - trubka</t>
  </si>
  <si>
    <t>573916673</t>
  </si>
  <si>
    <t xml:space="preserve">Poznámka k položce:_x000D_
jímací tyč samostatně stojící s rovným koncem AlMgSi 1000mm_x000D_
</t>
  </si>
  <si>
    <t>210220372</t>
  </si>
  <si>
    <t>Montáž ochranných prvků - úhelníků nebo trubek do zdiva</t>
  </si>
  <si>
    <t>207</t>
  </si>
  <si>
    <t>35441831</t>
  </si>
  <si>
    <t>úhelník ochranný na ochranu svodu - 2000mm, FeZn</t>
  </si>
  <si>
    <t>-107518304</t>
  </si>
  <si>
    <t xml:space="preserve">Poznámka k položce:_x000D_
úhelník ochranný OU 2.0 na ochranu svodu 2 m_x000D_
</t>
  </si>
  <si>
    <t>35441837</t>
  </si>
  <si>
    <t>držák ochranného úhelníku boční s vrutem - 200mm, Cu</t>
  </si>
  <si>
    <t>75141241</t>
  </si>
  <si>
    <t xml:space="preserve">Poznámka k položce:_x000D_
držák ochranného úhelníku boční s vrutem DOUa - 20 Cu_x000D_
</t>
  </si>
  <si>
    <t>210220401</t>
  </si>
  <si>
    <t>Montáž vedení hromosvodné - štítků k označení svodů</t>
  </si>
  <si>
    <t>270</t>
  </si>
  <si>
    <t>35442110</t>
  </si>
  <si>
    <t>štítek plastový - čísla svodů</t>
  </si>
  <si>
    <t>272</t>
  </si>
  <si>
    <t>210220431</t>
  </si>
  <si>
    <t>Montáž vedení hromosvodné - tvarování prvků</t>
  </si>
  <si>
    <t>274</t>
  </si>
  <si>
    <t>35442062</t>
  </si>
  <si>
    <t>pás zemnící 30x4mm FeZn</t>
  </si>
  <si>
    <t>276</t>
  </si>
  <si>
    <t>210280211</t>
  </si>
  <si>
    <t>Měření zemních odporů zemniče prvního nebo samostatného</t>
  </si>
  <si>
    <t>278</t>
  </si>
  <si>
    <t>210280215</t>
  </si>
  <si>
    <t>Připlatek k měření zemních odporů prvního zemniče za každý další zemnič v síti</t>
  </si>
  <si>
    <t>280</t>
  </si>
  <si>
    <t>210293001</t>
  </si>
  <si>
    <t>Vyrovnání stávajících svodových vodičů hromosvodů</t>
  </si>
  <si>
    <t>282</t>
  </si>
  <si>
    <t>741421813</t>
  </si>
  <si>
    <t>Demontáž drátu nebo lana svodového vedení D přes 8 mm kolmý svod</t>
  </si>
  <si>
    <t>284</t>
  </si>
  <si>
    <t>209</t>
  </si>
  <si>
    <t>741810001</t>
  </si>
  <si>
    <t>Celková prohlídka elektrického rozvodu a zařízení do 100 000,- Kč</t>
  </si>
  <si>
    <t>1915596602</t>
  </si>
  <si>
    <t xml:space="preserve">Poznámka k položce:_x000D_
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zprávy_x000D_
</t>
  </si>
  <si>
    <t>762</t>
  </si>
  <si>
    <t>Konstrukce tesařské</t>
  </si>
  <si>
    <t>762361313</t>
  </si>
  <si>
    <t>Konstrukční vrstva pod klempířské prvky pro oplechování horních ploch zdí a nadezdívek (atik) z desek dřevoštěpkových šroubovaných do podkladu, tloušťky desky 25 mm</t>
  </si>
  <si>
    <t>288</t>
  </si>
  <si>
    <t>145</t>
  </si>
  <si>
    <t>998762101</t>
  </si>
  <si>
    <t>Přesun hmot pro konstrukce tesařské stanovený z hmotnosti přesunovaného materiálu vodorovná dopravní vzdálenost do 50 m v objektech výšky do 6 m</t>
  </si>
  <si>
    <t>290</t>
  </si>
  <si>
    <t>764</t>
  </si>
  <si>
    <t>Konstrukce klempířské</t>
  </si>
  <si>
    <t>764002841</t>
  </si>
  <si>
    <t>Demontáž klempířských konstrukcí oplechování horních ploch zdí a nadezdívek do suti</t>
  </si>
  <si>
    <t>292</t>
  </si>
  <si>
    <t>147</t>
  </si>
  <si>
    <t>764002851</t>
  </si>
  <si>
    <t>Demontáž klempířských konstrukcí oplechování parapetů do suti</t>
  </si>
  <si>
    <t>294</t>
  </si>
  <si>
    <t>764214605</t>
  </si>
  <si>
    <t>Oplechování horních ploch zdí a nadezdívek (atik) z pozinkovaného plechu s povrchovou úpravou mechanicky kotvené rš 400 mm</t>
  </si>
  <si>
    <t>296</t>
  </si>
  <si>
    <t>149</t>
  </si>
  <si>
    <t>764214607</t>
  </si>
  <si>
    <t>Oplechování horních ploch zdí a nadezdívek (atik) z pozinkovaného plechu s povrchovou úpravou mechanicky kotvené rš 550 mm</t>
  </si>
  <si>
    <t>298</t>
  </si>
  <si>
    <t>764216603</t>
  </si>
  <si>
    <t>Oplechování parapetů z pozinkovaného plechu s povrchovou úpravou rovných mechanicky kotvené, bez rohů rš 250 mm</t>
  </si>
  <si>
    <t>300</t>
  </si>
  <si>
    <t>151</t>
  </si>
  <si>
    <t>998764101</t>
  </si>
  <si>
    <t>Přesun hmot pro konstrukce klempířské stanovený z hmotnosti přesunovaného materiálu vodorovná dopravní vzdálenost do 50 m v objektech výšky do 6 m</t>
  </si>
  <si>
    <t>302</t>
  </si>
  <si>
    <t>766</t>
  </si>
  <si>
    <t>Konstrukce truhlářské</t>
  </si>
  <si>
    <t>766694111</t>
  </si>
  <si>
    <t>Montáž ostatních truhlářských konstrukcí parapetních desek dřevěných nebo plastových šířky do 300 mm, délky do 1000 mm</t>
  </si>
  <si>
    <t>304</t>
  </si>
  <si>
    <t>153</t>
  </si>
  <si>
    <t>61144400</t>
  </si>
  <si>
    <t>parapet plastový vnitřní komůrkový 180x20x1000mm</t>
  </si>
  <si>
    <t>306</t>
  </si>
  <si>
    <t>61144019</t>
  </si>
  <si>
    <t>koncovka k parapetu plastovému vnitřnímu 1 pár</t>
  </si>
  <si>
    <t>sada</t>
  </si>
  <si>
    <t>308</t>
  </si>
  <si>
    <t>61140055</t>
  </si>
  <si>
    <t>okno plastové otevíravé/sklopné dvojsklo přes plochu 1m2 přes v 2,5m</t>
  </si>
  <si>
    <t>-332788580</t>
  </si>
  <si>
    <t xml:space="preserve">Poznámka k položce:_x000D_
D+M dvoukřídlé plastové okno, , otevíravé a výklopné, celk. rozměr 1000/600mm, jednokřídlové, plastové, prosklené - RAL 7016 vč. parotěsných a paropropustných pásek_x000D_
</t>
  </si>
  <si>
    <t>998766201</t>
  </si>
  <si>
    <t>Přesun hmot pro konstrukce truhlářské stanovený procentní sazbou (%) z ceny vodorovná dopravní vzdálenost do 50 m v objektech výšky do 6 m</t>
  </si>
  <si>
    <t>%</t>
  </si>
  <si>
    <t>312</t>
  </si>
  <si>
    <t>767</t>
  </si>
  <si>
    <t>Konstrukce zámečnické</t>
  </si>
  <si>
    <t>211</t>
  </si>
  <si>
    <t>44983049</t>
  </si>
  <si>
    <t>žebřík venkovní s přímým výstupem a ochranným košem bez suchovodu z nerezové oceli celkem do dl 6m</t>
  </si>
  <si>
    <t>-561685637</t>
  </si>
  <si>
    <t>55345874</t>
  </si>
  <si>
    <t>vrata garážová sekční zateplená kazeta typ S úzká kazeta 4,0x2,125m</t>
  </si>
  <si>
    <t>-659804552</t>
  </si>
  <si>
    <t xml:space="preserve">Poznámka k položce:_x000D_
D+M vrata 1550x2500mm dvoukřídlé, plechové, RAL 7016_x000D_
</t>
  </si>
  <si>
    <t>213</t>
  </si>
  <si>
    <t>55345869</t>
  </si>
  <si>
    <t>vrata garážová sekční zateplená lamela typ M 4,0x2,125m</t>
  </si>
  <si>
    <t>-765422893</t>
  </si>
  <si>
    <t xml:space="preserve">Poznámka k položce:_x000D_
D+M vrata 1490x2500mm dvoukřídlé, plechové, RAL 7016_x000D_
</t>
  </si>
  <si>
    <t>55345873</t>
  </si>
  <si>
    <t>vrata garážová sekční zateplená kazeta typ S úzká kazeta 3,0x2,25m</t>
  </si>
  <si>
    <t>-1572178651</t>
  </si>
  <si>
    <t xml:space="preserve">Poznámka k položce:_x000D_
D+M vrata s horním otevíravým nadsvětlíkem 1100x3290mm, jednokřídlé, plechové, částečně prosklené, RAL 7016_x000D_
</t>
  </si>
  <si>
    <t>215</t>
  </si>
  <si>
    <t>63126022</t>
  </si>
  <si>
    <t>kryt kompozitní pochůzný A15 (bez uzavřených čel)</t>
  </si>
  <si>
    <t>-936481456</t>
  </si>
  <si>
    <t xml:space="preserve">Poznámka k položce:_x000D_
D+M ocelový poklop kabelového kanálu š.450mm, plech tl.5mm s protiskluzným povrchem, ošetřeno ochranným nátěrem_x000D_
</t>
  </si>
  <si>
    <t>59213013</t>
  </si>
  <si>
    <t>poklop betonový kabelového žlabu betonový 480x450x60mm</t>
  </si>
  <si>
    <t>1965902640</t>
  </si>
  <si>
    <t xml:space="preserve">Poznámka k položce:_x000D_
D+M ocelový L 50/50/5 na hranu kabelového kanálu_x000D_
</t>
  </si>
  <si>
    <t>217</t>
  </si>
  <si>
    <t>55341425</t>
  </si>
  <si>
    <t>mřížka větrací nerezová se síťovinou 250x250mm</t>
  </si>
  <si>
    <t>-2104200353</t>
  </si>
  <si>
    <t xml:space="preserve">Poznámka k položce:_x000D_
D+M větrací otvor 1003x468mm, stavební hloubka 100 mm, hliníková větrací mřížka s posuvnou plechovou clonou, integrovaná montáž do stěny s tepelnou izolací_x000D_
</t>
  </si>
  <si>
    <t>43765001</t>
  </si>
  <si>
    <t>kolejnice tv. 60E2 (UIC60), třídy R260</t>
  </si>
  <si>
    <t>-360097180</t>
  </si>
  <si>
    <t xml:space="preserve">Poznámka k položce:_x000D_
D+M kolejnice pro trafo UPE140_x000D_
</t>
  </si>
  <si>
    <t>165</t>
  </si>
  <si>
    <t>998767201</t>
  </si>
  <si>
    <t>Přesun hmot pro zámečnické konstrukce stanovený procentní sazbou (%) z ceny vodorovná dopravní vzdálenost do 50 m v objektech výšky do 6 m</t>
  </si>
  <si>
    <t>330</t>
  </si>
  <si>
    <t>771</t>
  </si>
  <si>
    <t>Podlahy z dlaždic</t>
  </si>
  <si>
    <t>771111011</t>
  </si>
  <si>
    <t>Příprava podkladu před provedením dlažby vysátí podlah</t>
  </si>
  <si>
    <t>332</t>
  </si>
  <si>
    <t>167</t>
  </si>
  <si>
    <t>771121011</t>
  </si>
  <si>
    <t>Příprava podkladu před provedením dlažby nátěr penetrační na podlahu</t>
  </si>
  <si>
    <t>334</t>
  </si>
  <si>
    <t>771471810</t>
  </si>
  <si>
    <t>Demontáž soklíků z dlaždic keramických kladených do malty rovných</t>
  </si>
  <si>
    <t>336</t>
  </si>
  <si>
    <t>169</t>
  </si>
  <si>
    <t>771474112</t>
  </si>
  <si>
    <t>Montáž soklů z dlaždic keramických lepených flexibilním lepidlem rovných, výšky přes 65 do 90 mm</t>
  </si>
  <si>
    <t>338</t>
  </si>
  <si>
    <t>219</t>
  </si>
  <si>
    <t>59761277</t>
  </si>
  <si>
    <t>sokl-dlažba keramická slinutá hladká do interiéru i exteriéru 800x95mm</t>
  </si>
  <si>
    <t>-620148555</t>
  </si>
  <si>
    <t xml:space="preserve">Poznámka k položce:_x000D_
sokl keramický_x000D_
</t>
  </si>
  <si>
    <t>171</t>
  </si>
  <si>
    <t>771591115</t>
  </si>
  <si>
    <t>Podlahy - dokončovací práce spárování silikonem</t>
  </si>
  <si>
    <t>342</t>
  </si>
  <si>
    <t>771571810</t>
  </si>
  <si>
    <t>Demontáž podlah z dlaždic keramických kladených do malty</t>
  </si>
  <si>
    <t>344</t>
  </si>
  <si>
    <t>173</t>
  </si>
  <si>
    <t>771574111</t>
  </si>
  <si>
    <t>Montáž podlah z dlaždic keramických lepených flexibilním lepidlem maloformátových hladkých přes 6 do 9 ks/m2</t>
  </si>
  <si>
    <t>346</t>
  </si>
  <si>
    <t>59761505</t>
  </si>
  <si>
    <t>dlažba keramická pálená rustikální 200x170x30mm</t>
  </si>
  <si>
    <t>539881830</t>
  </si>
  <si>
    <t>175</t>
  </si>
  <si>
    <t>771592011</t>
  </si>
  <si>
    <t>Čištění vnitřních ploch po položení dlažby podlah nebo schodišť chemickými prostředky</t>
  </si>
  <si>
    <t>350</t>
  </si>
  <si>
    <t>998771101</t>
  </si>
  <si>
    <t>Přesun hmot pro podlahy z dlaždic stanovený z hmotnosti přesunovaného materiálu vodorovná dopravní vzdálenost do 50 m v objektech výšky do 6 m</t>
  </si>
  <si>
    <t>352</t>
  </si>
  <si>
    <t>783</t>
  </si>
  <si>
    <t>Dokončovací práce - nátěry</t>
  </si>
  <si>
    <t>177</t>
  </si>
  <si>
    <t>783901453</t>
  </si>
  <si>
    <t>Příprava podkladu betonových podlah před provedením nátěru vysátím</t>
  </si>
  <si>
    <t>354</t>
  </si>
  <si>
    <t>783901551</t>
  </si>
  <si>
    <t>Příprava podkladu betonových podlah před provedením nátěru omytím tlakovou vodou</t>
  </si>
  <si>
    <t>356</t>
  </si>
  <si>
    <t>179</t>
  </si>
  <si>
    <t>783933161</t>
  </si>
  <si>
    <t>Penetrační nátěr betonových podlah pórovitých ( např. z cihelné dlažby, betonu apod.) epoxidový</t>
  </si>
  <si>
    <t>358</t>
  </si>
  <si>
    <t>783937163</t>
  </si>
  <si>
    <t>Krycí (uzavírací) nátěr betonových podlah dvojnásobný epoxidový rozpouštědlový</t>
  </si>
  <si>
    <t>360</t>
  </si>
  <si>
    <t>784</t>
  </si>
  <si>
    <t>Dokončovací práce - malby a tapety</t>
  </si>
  <si>
    <t>181</t>
  </si>
  <si>
    <t>784181111</t>
  </si>
  <si>
    <t>Penetrace podkladu jednonásobná základní silikátová v místnostech výšky do 3,80 m</t>
  </si>
  <si>
    <t>362</t>
  </si>
  <si>
    <t>784221101</t>
  </si>
  <si>
    <t>Malby z malířských směsí otěruvzdorných za sucha dvojnásobné, bílé za sucha otěruvzdorné dobře v místnostech výšky do 3,80 m</t>
  </si>
  <si>
    <t>364</t>
  </si>
  <si>
    <t>VRN_PS350.1 - VRN_Technol...</t>
  </si>
  <si>
    <t>VRN - Vedlejší rozpočtové náklady</t>
  </si>
  <si>
    <t>VRN</t>
  </si>
  <si>
    <t>Vedlejší rozpočtové náklady</t>
  </si>
  <si>
    <t>023122001</t>
  </si>
  <si>
    <t xml:space="preserve"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</si>
  <si>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</si>
  <si>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</t>
  </si>
  <si>
    <t>024101201</t>
  </si>
  <si>
    <t>Inženýrská činnost koordinátor BOZP na staveništi</t>
  </si>
  <si>
    <t>024101401</t>
  </si>
  <si>
    <t>Inženýrská činnost koordinační a kompletační činnost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</si>
  <si>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</si>
  <si>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</si>
  <si>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9902200700</t>
  </si>
  <si>
    <t>Doprava dodávek zhotovitele, dodávek objednatele nebo výzisku mechanizací přes 3,5 t objemnějšího kusového materiálu do 100 km</t>
  </si>
  <si>
    <t>9902900200</t>
  </si>
  <si>
    <t>Naložení objemnějšího kusového materiálu, vybouraných hmot</t>
  </si>
  <si>
    <t>9909000100</t>
  </si>
  <si>
    <t>Poplatek za uložení suti nebo hmot na oficiální skládku</t>
  </si>
  <si>
    <t>9909000200</t>
  </si>
  <si>
    <t>Poplatek za uložení nebezpečného odpadu na oficiální skládku</t>
  </si>
  <si>
    <t>VRN_PS350.2 - VRN_Technol...</t>
  </si>
  <si>
    <t xml:space="preserve">    VRN1 - Průzkumné, geodetické a projektové práce</t>
  </si>
  <si>
    <t xml:space="preserve">    VRN4 - Inženýrská činnost</t>
  </si>
  <si>
    <t>7598095541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</si>
  <si>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</t>
  </si>
  <si>
    <t>Poplatek za uložení nebezpečného odpadu na oficiální skládku . Poznámka: 1. V cenách jsou započteny náklady na uložení stavebního odpadu na oficiální skládku.2. Je třeba zohlednit regionální rozdíly v cenách poplatků za uložení suti a odpadů. Tyto se moho</t>
  </si>
  <si>
    <t>VRN1</t>
  </si>
  <si>
    <t>Průzkumné, geodetické a projektové práce</t>
  </si>
  <si>
    <t>7496700850</t>
  </si>
  <si>
    <t>DŘT, SKŘ, Elektrodispečink, DDTS DŘT a SKŘ skříně pro automatizaci Periférie Dokumentace skutečného stavu pro nové telemechanické zařízení v objektu ŽST</t>
  </si>
  <si>
    <t>VRN4</t>
  </si>
  <si>
    <t>Inženýrská činnost</t>
  </si>
  <si>
    <t>7496753085</t>
  </si>
  <si>
    <t>Montáž SKŘ - DŘT, IPC, PLC vypracování revizní zprávy revizním technikem pro objekt</t>
  </si>
  <si>
    <t>VRN_PS350.3 - VRN_Technol...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</si>
  <si>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</si>
  <si>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</si>
  <si>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2140496769</t>
  </si>
  <si>
    <t>032105001</t>
  </si>
  <si>
    <t>Územní vlivy mimostaveništní doprava</t>
  </si>
  <si>
    <t>Kč</t>
  </si>
  <si>
    <t>Oprava rozvodů elektrické energie v žst. České Budějovice /TS 22/0,4 kV  Trägerova  ul.</t>
  </si>
  <si>
    <t>VZ65421017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</si>
</sst>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8" fillId="0" borderId="19" xfId="0" applyFont="1" applyBorder="1" applyAlignment="1"/>
    <xf numFmtId="0" fontId="8" fillId="0" borderId="20" xfId="0" applyFont="1" applyBorder="1" applyAlignment="1"/>
    <xf numFmtId="166" fontId="8" fillId="0" borderId="20" xfId="0" applyNumberFormat="1" applyFont="1" applyBorder="1" applyAlignment="1"/>
    <xf numFmtId="166" fontId="8" fillId="0" borderId="21" xfId="0" applyNumberFormat="1" applyFont="1" applyBorder="1" applyAlignment="1"/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workbookViewId="0">
      <selection activeCell="AE13" sqref="AE13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207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216" t="s">
        <v>1390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7"/>
      <c r="BE5" s="213" t="s">
        <v>15</v>
      </c>
      <c r="BS5" s="14" t="s">
        <v>6</v>
      </c>
    </row>
    <row r="6" spans="1:74" s="1" customFormat="1" ht="36.950000000000003" customHeight="1" x14ac:dyDescent="0.2">
      <c r="B6" s="17"/>
      <c r="D6" s="23" t="s">
        <v>16</v>
      </c>
      <c r="K6" s="217" t="s">
        <v>1389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7"/>
      <c r="BE6" s="214"/>
      <c r="BS6" s="14" t="s">
        <v>6</v>
      </c>
    </row>
    <row r="7" spans="1:74" s="1" customFormat="1" ht="12" customHeight="1" x14ac:dyDescent="0.2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14"/>
      <c r="BS7" s="14" t="s">
        <v>6</v>
      </c>
    </row>
    <row r="8" spans="1:74" s="1" customFormat="1" ht="12" customHeight="1" x14ac:dyDescent="0.2">
      <c r="B8" s="17"/>
      <c r="D8" s="24" t="s">
        <v>19</v>
      </c>
      <c r="K8" s="22" t="s">
        <v>20</v>
      </c>
      <c r="AK8" s="24" t="s">
        <v>21</v>
      </c>
      <c r="AN8" s="25"/>
      <c r="AR8" s="17"/>
      <c r="BE8" s="214"/>
      <c r="BS8" s="14" t="s">
        <v>6</v>
      </c>
    </row>
    <row r="9" spans="1:74" s="1" customFormat="1" ht="14.45" customHeight="1" x14ac:dyDescent="0.2">
      <c r="B9" s="17"/>
      <c r="AR9" s="17"/>
      <c r="BE9" s="214"/>
      <c r="BS9" s="14" t="s">
        <v>6</v>
      </c>
    </row>
    <row r="10" spans="1:74" s="1" customFormat="1" ht="12" customHeight="1" x14ac:dyDescent="0.2">
      <c r="B10" s="17"/>
      <c r="D10" s="24" t="s">
        <v>22</v>
      </c>
      <c r="AK10" s="24" t="s">
        <v>23</v>
      </c>
      <c r="AN10" s="22" t="s">
        <v>1</v>
      </c>
      <c r="AR10" s="17"/>
      <c r="BE10" s="214"/>
      <c r="BS10" s="14" t="s">
        <v>6</v>
      </c>
    </row>
    <row r="11" spans="1:74" s="1" customFormat="1" ht="18.399999999999999" customHeight="1" x14ac:dyDescent="0.2">
      <c r="B11" s="17"/>
      <c r="E11" s="22" t="s">
        <v>20</v>
      </c>
      <c r="AK11" s="24" t="s">
        <v>24</v>
      </c>
      <c r="AN11" s="22" t="s">
        <v>1</v>
      </c>
      <c r="AR11" s="17"/>
      <c r="BE11" s="214"/>
      <c r="BS11" s="14" t="s">
        <v>6</v>
      </c>
    </row>
    <row r="12" spans="1:74" s="1" customFormat="1" ht="6.95" customHeight="1" x14ac:dyDescent="0.2">
      <c r="B12" s="17"/>
      <c r="AR12" s="17"/>
      <c r="BE12" s="214"/>
      <c r="BS12" s="14" t="s">
        <v>6</v>
      </c>
    </row>
    <row r="13" spans="1:74" s="1" customFormat="1" ht="12" customHeight="1" x14ac:dyDescent="0.2">
      <c r="B13" s="17"/>
      <c r="D13" s="24" t="s">
        <v>25</v>
      </c>
      <c r="AK13" s="24" t="s">
        <v>23</v>
      </c>
      <c r="AN13" s="26" t="s">
        <v>26</v>
      </c>
      <c r="AR13" s="17"/>
      <c r="BE13" s="214"/>
      <c r="BS13" s="14" t="s">
        <v>6</v>
      </c>
    </row>
    <row r="14" spans="1:74" ht="12.75" x14ac:dyDescent="0.2">
      <c r="B14" s="17"/>
      <c r="E14" s="218" t="s">
        <v>26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4" t="s">
        <v>24</v>
      </c>
      <c r="AN14" s="26" t="s">
        <v>26</v>
      </c>
      <c r="AR14" s="17"/>
      <c r="BE14" s="214"/>
      <c r="BS14" s="14" t="s">
        <v>6</v>
      </c>
    </row>
    <row r="15" spans="1:74" s="1" customFormat="1" ht="6.95" customHeight="1" x14ac:dyDescent="0.2">
      <c r="B15" s="17"/>
      <c r="AR15" s="17"/>
      <c r="BE15" s="214"/>
      <c r="BS15" s="14" t="s">
        <v>3</v>
      </c>
    </row>
    <row r="16" spans="1:74" s="1" customFormat="1" ht="12" customHeight="1" x14ac:dyDescent="0.2">
      <c r="B16" s="17"/>
      <c r="D16" s="24" t="s">
        <v>27</v>
      </c>
      <c r="AK16" s="24" t="s">
        <v>23</v>
      </c>
      <c r="AN16" s="22" t="s">
        <v>1</v>
      </c>
      <c r="AR16" s="17"/>
      <c r="BE16" s="214"/>
      <c r="BS16" s="14" t="s">
        <v>3</v>
      </c>
    </row>
    <row r="17" spans="1:71" s="1" customFormat="1" ht="18.399999999999999" customHeight="1" x14ac:dyDescent="0.2">
      <c r="B17" s="17"/>
      <c r="E17" s="22" t="s">
        <v>20</v>
      </c>
      <c r="AK17" s="24" t="s">
        <v>24</v>
      </c>
      <c r="AN17" s="22" t="s">
        <v>1</v>
      </c>
      <c r="AR17" s="17"/>
      <c r="BE17" s="214"/>
      <c r="BS17" s="14" t="s">
        <v>28</v>
      </c>
    </row>
    <row r="18" spans="1:71" s="1" customFormat="1" ht="6.95" customHeight="1" x14ac:dyDescent="0.2">
      <c r="B18" s="17"/>
      <c r="AR18" s="17"/>
      <c r="BE18" s="214"/>
      <c r="BS18" s="14" t="s">
        <v>6</v>
      </c>
    </row>
    <row r="19" spans="1:71" s="1" customFormat="1" ht="12" customHeight="1" x14ac:dyDescent="0.2">
      <c r="B19" s="17"/>
      <c r="D19" s="24" t="s">
        <v>29</v>
      </c>
      <c r="AK19" s="24" t="s">
        <v>23</v>
      </c>
      <c r="AN19" s="22" t="s">
        <v>1</v>
      </c>
      <c r="AR19" s="17"/>
      <c r="BE19" s="214"/>
      <c r="BS19" s="14" t="s">
        <v>6</v>
      </c>
    </row>
    <row r="20" spans="1:71" s="1" customFormat="1" ht="18.399999999999999" customHeight="1" x14ac:dyDescent="0.2">
      <c r="B20" s="17"/>
      <c r="E20" s="22" t="s">
        <v>20</v>
      </c>
      <c r="AK20" s="24" t="s">
        <v>24</v>
      </c>
      <c r="AN20" s="22" t="s">
        <v>1</v>
      </c>
      <c r="AR20" s="17"/>
      <c r="BE20" s="214"/>
      <c r="BS20" s="14" t="s">
        <v>28</v>
      </c>
    </row>
    <row r="21" spans="1:71" s="1" customFormat="1" ht="6.95" customHeight="1" x14ac:dyDescent="0.2">
      <c r="B21" s="17"/>
      <c r="AR21" s="17"/>
      <c r="BE21" s="214"/>
    </row>
    <row r="22" spans="1:71" s="1" customFormat="1" ht="12" customHeight="1" x14ac:dyDescent="0.2">
      <c r="B22" s="17"/>
      <c r="D22" s="24" t="s">
        <v>30</v>
      </c>
      <c r="AR22" s="17"/>
      <c r="BE22" s="214"/>
    </row>
    <row r="23" spans="1:71" s="1" customFormat="1" ht="16.5" customHeight="1" x14ac:dyDescent="0.2">
      <c r="B23" s="17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17"/>
      <c r="BE23" s="214"/>
    </row>
    <row r="24" spans="1:71" s="1" customFormat="1" ht="6.95" customHeight="1" x14ac:dyDescent="0.2">
      <c r="B24" s="17"/>
      <c r="AR24" s="17"/>
      <c r="BE24" s="214"/>
    </row>
    <row r="25" spans="1:71" s="1" customFormat="1" ht="6.95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14"/>
    </row>
    <row r="26" spans="1:71" s="2" customFormat="1" ht="25.9" customHeight="1" x14ac:dyDescent="0.2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4">
        <f>ROUND(AG94,2)</f>
        <v>0</v>
      </c>
      <c r="AL26" s="205"/>
      <c r="AM26" s="205"/>
      <c r="AN26" s="205"/>
      <c r="AO26" s="205"/>
      <c r="AP26" s="29"/>
      <c r="AQ26" s="29"/>
      <c r="AR26" s="30"/>
      <c r="BE26" s="214"/>
    </row>
    <row r="27" spans="1:7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14"/>
    </row>
    <row r="28" spans="1:71" s="2" customFormat="1" ht="12.75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6" t="s">
        <v>32</v>
      </c>
      <c r="M28" s="206"/>
      <c r="N28" s="206"/>
      <c r="O28" s="206"/>
      <c r="P28" s="206"/>
      <c r="Q28" s="29"/>
      <c r="R28" s="29"/>
      <c r="S28" s="29"/>
      <c r="T28" s="29"/>
      <c r="U28" s="29"/>
      <c r="V28" s="29"/>
      <c r="W28" s="206" t="s">
        <v>33</v>
      </c>
      <c r="X28" s="206"/>
      <c r="Y28" s="206"/>
      <c r="Z28" s="206"/>
      <c r="AA28" s="206"/>
      <c r="AB28" s="206"/>
      <c r="AC28" s="206"/>
      <c r="AD28" s="206"/>
      <c r="AE28" s="206"/>
      <c r="AF28" s="29"/>
      <c r="AG28" s="29"/>
      <c r="AH28" s="29"/>
      <c r="AI28" s="29"/>
      <c r="AJ28" s="29"/>
      <c r="AK28" s="206" t="s">
        <v>34</v>
      </c>
      <c r="AL28" s="206"/>
      <c r="AM28" s="206"/>
      <c r="AN28" s="206"/>
      <c r="AO28" s="206"/>
      <c r="AP28" s="29"/>
      <c r="AQ28" s="29"/>
      <c r="AR28" s="30"/>
      <c r="BE28" s="214"/>
    </row>
    <row r="29" spans="1:71" s="3" customFormat="1" ht="14.45" customHeight="1" x14ac:dyDescent="0.2">
      <c r="B29" s="34"/>
      <c r="D29" s="24" t="s">
        <v>35</v>
      </c>
      <c r="F29" s="24" t="s">
        <v>36</v>
      </c>
      <c r="L29" s="200">
        <v>0.21</v>
      </c>
      <c r="M29" s="199"/>
      <c r="N29" s="199"/>
      <c r="O29" s="199"/>
      <c r="P29" s="199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2)</f>
        <v>0</v>
      </c>
      <c r="AL29" s="199"/>
      <c r="AM29" s="199"/>
      <c r="AN29" s="199"/>
      <c r="AO29" s="199"/>
      <c r="AR29" s="34"/>
      <c r="BE29" s="215"/>
    </row>
    <row r="30" spans="1:71" s="3" customFormat="1" ht="14.45" customHeight="1" x14ac:dyDescent="0.2">
      <c r="B30" s="34"/>
      <c r="F30" s="24" t="s">
        <v>37</v>
      </c>
      <c r="L30" s="200">
        <v>0.15</v>
      </c>
      <c r="M30" s="199"/>
      <c r="N30" s="199"/>
      <c r="O30" s="199"/>
      <c r="P30" s="199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2)</f>
        <v>0</v>
      </c>
      <c r="AL30" s="199"/>
      <c r="AM30" s="199"/>
      <c r="AN30" s="199"/>
      <c r="AO30" s="199"/>
      <c r="AR30" s="34"/>
      <c r="BE30" s="215"/>
    </row>
    <row r="31" spans="1:71" s="3" customFormat="1" ht="14.45" hidden="1" customHeight="1" x14ac:dyDescent="0.2">
      <c r="B31" s="34"/>
      <c r="F31" s="24" t="s">
        <v>38</v>
      </c>
      <c r="L31" s="200">
        <v>0.21</v>
      </c>
      <c r="M31" s="199"/>
      <c r="N31" s="199"/>
      <c r="O31" s="199"/>
      <c r="P31" s="199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4"/>
      <c r="BE31" s="215"/>
    </row>
    <row r="32" spans="1:71" s="3" customFormat="1" ht="14.45" hidden="1" customHeight="1" x14ac:dyDescent="0.2">
      <c r="B32" s="34"/>
      <c r="F32" s="24" t="s">
        <v>39</v>
      </c>
      <c r="L32" s="200">
        <v>0.15</v>
      </c>
      <c r="M32" s="199"/>
      <c r="N32" s="199"/>
      <c r="O32" s="199"/>
      <c r="P32" s="199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4"/>
      <c r="BE32" s="215"/>
    </row>
    <row r="33" spans="1:57" s="3" customFormat="1" ht="14.45" hidden="1" customHeight="1" x14ac:dyDescent="0.2">
      <c r="B33" s="34"/>
      <c r="F33" s="24" t="s">
        <v>40</v>
      </c>
      <c r="L33" s="200">
        <v>0</v>
      </c>
      <c r="M33" s="199"/>
      <c r="N33" s="199"/>
      <c r="O33" s="199"/>
      <c r="P33" s="199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4"/>
      <c r="BE33" s="215"/>
    </row>
    <row r="34" spans="1:57" s="2" customFormat="1" ht="6.95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14"/>
    </row>
    <row r="35" spans="1:57" s="2" customFormat="1" ht="25.9" customHeight="1" x14ac:dyDescent="0.2">
      <c r="A35" s="29"/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212" t="s">
        <v>43</v>
      </c>
      <c r="Y35" s="210"/>
      <c r="Z35" s="210"/>
      <c r="AA35" s="210"/>
      <c r="AB35" s="210"/>
      <c r="AC35" s="37"/>
      <c r="AD35" s="37"/>
      <c r="AE35" s="37"/>
      <c r="AF35" s="37"/>
      <c r="AG35" s="37"/>
      <c r="AH35" s="37"/>
      <c r="AI35" s="37"/>
      <c r="AJ35" s="37"/>
      <c r="AK35" s="209">
        <f>SUM(AK26:AK33)</f>
        <v>0</v>
      </c>
      <c r="AL35" s="210"/>
      <c r="AM35" s="210"/>
      <c r="AN35" s="210"/>
      <c r="AO35" s="211"/>
      <c r="AP35" s="35"/>
      <c r="AQ35" s="35"/>
      <c r="AR35" s="30"/>
      <c r="BE35" s="29"/>
    </row>
    <row r="36" spans="1:57" s="2" customFormat="1" ht="6.95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9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9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9"/>
      <c r="B60" s="30"/>
      <c r="C60" s="29"/>
      <c r="D60" s="42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46</v>
      </c>
      <c r="AI60" s="32"/>
      <c r="AJ60" s="32"/>
      <c r="AK60" s="32"/>
      <c r="AL60" s="32"/>
      <c r="AM60" s="42" t="s">
        <v>47</v>
      </c>
      <c r="AN60" s="32"/>
      <c r="AO60" s="32"/>
      <c r="AP60" s="29"/>
      <c r="AQ60" s="29"/>
      <c r="AR60" s="30"/>
      <c r="BE60" s="29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9"/>
      <c r="B64" s="30"/>
      <c r="C64" s="29"/>
      <c r="D64" s="40" t="s">
        <v>48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49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9"/>
      <c r="B75" s="30"/>
      <c r="C75" s="29"/>
      <c r="D75" s="42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46</v>
      </c>
      <c r="AI75" s="32"/>
      <c r="AJ75" s="32"/>
      <c r="AK75" s="32"/>
      <c r="AL75" s="32"/>
      <c r="AM75" s="42" t="s">
        <v>47</v>
      </c>
      <c r="AN75" s="32"/>
      <c r="AO75" s="32"/>
      <c r="AP75" s="29"/>
      <c r="AQ75" s="29"/>
      <c r="AR75" s="30"/>
      <c r="BE75" s="29"/>
    </row>
    <row r="76" spans="1:57" s="2" customFormat="1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 x14ac:dyDescent="0.2">
      <c r="A82" s="29"/>
      <c r="B82" s="30"/>
      <c r="C82" s="18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48"/>
      <c r="C84" s="24" t="s">
        <v>13</v>
      </c>
      <c r="L84" s="4" t="str">
        <f>K5</f>
        <v>VZ65421017</v>
      </c>
      <c r="AR84" s="48"/>
    </row>
    <row r="85" spans="1:91" s="5" customFormat="1" ht="36.950000000000003" customHeight="1" x14ac:dyDescent="0.2">
      <c r="B85" s="49"/>
      <c r="C85" s="50" t="s">
        <v>16</v>
      </c>
      <c r="L85" s="201" t="str">
        <f>K6</f>
        <v>Oprava rozvodů elektrické energie v žst. České Budějovice /TS 22/0,4 kV  Trägerova  ul.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202"/>
      <c r="AL85" s="202"/>
      <c r="AM85" s="202"/>
      <c r="AN85" s="202"/>
      <c r="AO85" s="202"/>
      <c r="AR85" s="49"/>
    </row>
    <row r="86" spans="1:91" s="2" customFormat="1" ht="6.9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203" t="str">
        <f>IF(AN8= "","",AN8)</f>
        <v/>
      </c>
      <c r="AN87" s="203"/>
      <c r="AO87" s="29"/>
      <c r="AP87" s="29"/>
      <c r="AQ87" s="29"/>
      <c r="AR87" s="30"/>
      <c r="BE87" s="29"/>
    </row>
    <row r="88" spans="1:91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 x14ac:dyDescent="0.2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186" t="str">
        <f>IF(E17="","",E17)</f>
        <v xml:space="preserve"> </v>
      </c>
      <c r="AN89" s="187"/>
      <c r="AO89" s="187"/>
      <c r="AP89" s="187"/>
      <c r="AQ89" s="29"/>
      <c r="AR89" s="30"/>
      <c r="AS89" s="182" t="s">
        <v>51</v>
      </c>
      <c r="AT89" s="183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 x14ac:dyDescent="0.2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186" t="str">
        <f>IF(E20="","",E20)</f>
        <v xml:space="preserve"> </v>
      </c>
      <c r="AN90" s="187"/>
      <c r="AO90" s="187"/>
      <c r="AP90" s="187"/>
      <c r="AQ90" s="29"/>
      <c r="AR90" s="30"/>
      <c r="AS90" s="184"/>
      <c r="AT90" s="185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84"/>
      <c r="AT91" s="185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 x14ac:dyDescent="0.2">
      <c r="A92" s="29"/>
      <c r="B92" s="30"/>
      <c r="C92" s="188" t="s">
        <v>52</v>
      </c>
      <c r="D92" s="189"/>
      <c r="E92" s="189"/>
      <c r="F92" s="189"/>
      <c r="G92" s="189"/>
      <c r="H92" s="57"/>
      <c r="I92" s="191" t="s">
        <v>53</v>
      </c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90" t="s">
        <v>54</v>
      </c>
      <c r="AH92" s="189"/>
      <c r="AI92" s="189"/>
      <c r="AJ92" s="189"/>
      <c r="AK92" s="189"/>
      <c r="AL92" s="189"/>
      <c r="AM92" s="189"/>
      <c r="AN92" s="191" t="s">
        <v>55</v>
      </c>
      <c r="AO92" s="189"/>
      <c r="AP92" s="192"/>
      <c r="AQ92" s="58" t="s">
        <v>56</v>
      </c>
      <c r="AR92" s="30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9"/>
    </row>
    <row r="93" spans="1:91" s="2" customFormat="1" ht="10.9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 x14ac:dyDescent="0.2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6">
        <f>ROUND(SUM(AG95:AG101),2)</f>
        <v>0</v>
      </c>
      <c r="AH94" s="196"/>
      <c r="AI94" s="196"/>
      <c r="AJ94" s="196"/>
      <c r="AK94" s="196"/>
      <c r="AL94" s="196"/>
      <c r="AM94" s="196"/>
      <c r="AN94" s="197">
        <f t="shared" ref="AN94:AN101" si="0">SUM(AG94,AT94)</f>
        <v>0</v>
      </c>
      <c r="AO94" s="197"/>
      <c r="AP94" s="197"/>
      <c r="AQ94" s="69" t="s">
        <v>1</v>
      </c>
      <c r="AR94" s="65"/>
      <c r="AS94" s="70">
        <f>ROUND(SUM(AS95:AS101),2)</f>
        <v>0</v>
      </c>
      <c r="AT94" s="71">
        <f t="shared" ref="AT94:AT101" si="1">ROUND(SUM(AV94:AW94),2)</f>
        <v>0</v>
      </c>
      <c r="AU94" s="72">
        <f>ROUND(SUM(AU95:AU101),5)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ROUND(SUM(AZ95:AZ101),2)</f>
        <v>0</v>
      </c>
      <c r="BA94" s="71">
        <f>ROUND(SUM(BA95:BA101),2)</f>
        <v>0</v>
      </c>
      <c r="BB94" s="71">
        <f>ROUND(SUM(BB95:BB101),2)</f>
        <v>0</v>
      </c>
      <c r="BC94" s="71">
        <f>ROUND(SUM(BC95:BC101),2)</f>
        <v>0</v>
      </c>
      <c r="BD94" s="73">
        <f>ROUND(SUM(BD95:BD101),2)</f>
        <v>0</v>
      </c>
      <c r="BS94" s="74" t="s">
        <v>70</v>
      </c>
      <c r="BT94" s="74" t="s">
        <v>71</v>
      </c>
      <c r="BU94" s="75" t="s">
        <v>72</v>
      </c>
      <c r="BV94" s="74" t="s">
        <v>14</v>
      </c>
      <c r="BW94" s="74" t="s">
        <v>4</v>
      </c>
      <c r="BX94" s="74" t="s">
        <v>73</v>
      </c>
      <c r="CL94" s="74" t="s">
        <v>1</v>
      </c>
    </row>
    <row r="95" spans="1:91" s="7" customFormat="1" ht="16.5" customHeight="1" x14ac:dyDescent="0.2">
      <c r="A95" s="76" t="s">
        <v>74</v>
      </c>
      <c r="B95" s="77"/>
      <c r="C95" s="78"/>
      <c r="D95" s="193" t="s">
        <v>75</v>
      </c>
      <c r="E95" s="193"/>
      <c r="F95" s="193"/>
      <c r="G95" s="193"/>
      <c r="H95" s="193"/>
      <c r="I95" s="79"/>
      <c r="J95" s="193" t="s">
        <v>76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4">
        <f>'PS - Zemní práce'!J30</f>
        <v>0</v>
      </c>
      <c r="AH95" s="195"/>
      <c r="AI95" s="195"/>
      <c r="AJ95" s="195"/>
      <c r="AK95" s="195"/>
      <c r="AL95" s="195"/>
      <c r="AM95" s="195"/>
      <c r="AN95" s="194">
        <f t="shared" si="0"/>
        <v>0</v>
      </c>
      <c r="AO95" s="195"/>
      <c r="AP95" s="195"/>
      <c r="AQ95" s="80" t="s">
        <v>77</v>
      </c>
      <c r="AR95" s="77"/>
      <c r="AS95" s="81">
        <v>0</v>
      </c>
      <c r="AT95" s="82">
        <f t="shared" si="1"/>
        <v>0</v>
      </c>
      <c r="AU95" s="83">
        <f>'PS - Zemní práce'!P118</f>
        <v>0</v>
      </c>
      <c r="AV95" s="82">
        <f>'PS - Zemní práce'!J33</f>
        <v>0</v>
      </c>
      <c r="AW95" s="82">
        <f>'PS - Zemní práce'!J34</f>
        <v>0</v>
      </c>
      <c r="AX95" s="82">
        <f>'PS - Zemní práce'!J35</f>
        <v>0</v>
      </c>
      <c r="AY95" s="82">
        <f>'PS - Zemní práce'!J36</f>
        <v>0</v>
      </c>
      <c r="AZ95" s="82">
        <f>'PS - Zemní práce'!F33</f>
        <v>0</v>
      </c>
      <c r="BA95" s="82">
        <f>'PS - Zemní práce'!F34</f>
        <v>0</v>
      </c>
      <c r="BB95" s="82">
        <f>'PS - Zemní práce'!F35</f>
        <v>0</v>
      </c>
      <c r="BC95" s="82">
        <f>'PS - Zemní práce'!F36</f>
        <v>0</v>
      </c>
      <c r="BD95" s="84">
        <f>'PS - Zemní práce'!F37</f>
        <v>0</v>
      </c>
      <c r="BT95" s="85" t="s">
        <v>78</v>
      </c>
      <c r="BV95" s="85" t="s">
        <v>14</v>
      </c>
      <c r="BW95" s="85" t="s">
        <v>79</v>
      </c>
      <c r="BX95" s="85" t="s">
        <v>4</v>
      </c>
      <c r="CL95" s="85" t="s">
        <v>1</v>
      </c>
      <c r="CM95" s="85" t="s">
        <v>80</v>
      </c>
    </row>
    <row r="96" spans="1:91" s="7" customFormat="1" ht="24.75" customHeight="1" x14ac:dyDescent="0.2">
      <c r="A96" s="76" t="s">
        <v>74</v>
      </c>
      <c r="B96" s="77"/>
      <c r="C96" s="78"/>
      <c r="D96" s="193" t="s">
        <v>81</v>
      </c>
      <c r="E96" s="193"/>
      <c r="F96" s="193"/>
      <c r="G96" s="193"/>
      <c r="H96" s="193"/>
      <c r="I96" s="79"/>
      <c r="J96" s="193" t="s">
        <v>82</v>
      </c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3"/>
      <c r="AG96" s="194">
        <f>'PS 350.1 - Technologie'!J30</f>
        <v>0</v>
      </c>
      <c r="AH96" s="195"/>
      <c r="AI96" s="195"/>
      <c r="AJ96" s="195"/>
      <c r="AK96" s="195"/>
      <c r="AL96" s="195"/>
      <c r="AM96" s="195"/>
      <c r="AN96" s="194">
        <f t="shared" si="0"/>
        <v>0</v>
      </c>
      <c r="AO96" s="195"/>
      <c r="AP96" s="195"/>
      <c r="AQ96" s="80" t="s">
        <v>77</v>
      </c>
      <c r="AR96" s="77"/>
      <c r="AS96" s="81">
        <v>0</v>
      </c>
      <c r="AT96" s="82">
        <f t="shared" si="1"/>
        <v>0</v>
      </c>
      <c r="AU96" s="83">
        <f>'PS 350.1 - Technologie'!P127</f>
        <v>0</v>
      </c>
      <c r="AV96" s="82">
        <f>'PS 350.1 - Technologie'!J33</f>
        <v>0</v>
      </c>
      <c r="AW96" s="82">
        <f>'PS 350.1 - Technologie'!J34</f>
        <v>0</v>
      </c>
      <c r="AX96" s="82">
        <f>'PS 350.1 - Technologie'!J35</f>
        <v>0</v>
      </c>
      <c r="AY96" s="82">
        <f>'PS 350.1 - Technologie'!J36</f>
        <v>0</v>
      </c>
      <c r="AZ96" s="82">
        <f>'PS 350.1 - Technologie'!F33</f>
        <v>0</v>
      </c>
      <c r="BA96" s="82">
        <f>'PS 350.1 - Technologie'!F34</f>
        <v>0</v>
      </c>
      <c r="BB96" s="82">
        <f>'PS 350.1 - Technologie'!F35</f>
        <v>0</v>
      </c>
      <c r="BC96" s="82">
        <f>'PS 350.1 - Technologie'!F36</f>
        <v>0</v>
      </c>
      <c r="BD96" s="84">
        <f>'PS 350.1 - Technologie'!F37</f>
        <v>0</v>
      </c>
      <c r="BT96" s="85" t="s">
        <v>78</v>
      </c>
      <c r="BV96" s="85" t="s">
        <v>14</v>
      </c>
      <c r="BW96" s="85" t="s">
        <v>83</v>
      </c>
      <c r="BX96" s="85" t="s">
        <v>4</v>
      </c>
      <c r="CL96" s="85" t="s">
        <v>1</v>
      </c>
      <c r="CM96" s="85" t="s">
        <v>80</v>
      </c>
    </row>
    <row r="97" spans="1:91" s="7" customFormat="1" ht="24.75" customHeight="1" x14ac:dyDescent="0.2">
      <c r="A97" s="76" t="s">
        <v>74</v>
      </c>
      <c r="B97" s="77"/>
      <c r="C97" s="78"/>
      <c r="D97" s="193" t="s">
        <v>84</v>
      </c>
      <c r="E97" s="193"/>
      <c r="F97" s="193"/>
      <c r="G97" s="193"/>
      <c r="H97" s="193"/>
      <c r="I97" s="79"/>
      <c r="J97" s="193" t="s">
        <v>85</v>
      </c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3"/>
      <c r="V97" s="193"/>
      <c r="W97" s="193"/>
      <c r="X97" s="193"/>
      <c r="Y97" s="193"/>
      <c r="Z97" s="193"/>
      <c r="AA97" s="193"/>
      <c r="AB97" s="193"/>
      <c r="AC97" s="193"/>
      <c r="AD97" s="193"/>
      <c r="AE97" s="193"/>
      <c r="AF97" s="193"/>
      <c r="AG97" s="194">
        <f>'PS 350.2 - Technologie - DŘT'!J30</f>
        <v>0</v>
      </c>
      <c r="AH97" s="195"/>
      <c r="AI97" s="195"/>
      <c r="AJ97" s="195"/>
      <c r="AK97" s="195"/>
      <c r="AL97" s="195"/>
      <c r="AM97" s="195"/>
      <c r="AN97" s="194">
        <f t="shared" si="0"/>
        <v>0</v>
      </c>
      <c r="AO97" s="195"/>
      <c r="AP97" s="195"/>
      <c r="AQ97" s="80" t="s">
        <v>77</v>
      </c>
      <c r="AR97" s="77"/>
      <c r="AS97" s="81">
        <v>0</v>
      </c>
      <c r="AT97" s="82">
        <f t="shared" si="1"/>
        <v>0</v>
      </c>
      <c r="AU97" s="83">
        <f>'PS 350.2 - Technologie - DŘT'!P123</f>
        <v>0</v>
      </c>
      <c r="AV97" s="82">
        <f>'PS 350.2 - Technologie - DŘT'!J33</f>
        <v>0</v>
      </c>
      <c r="AW97" s="82">
        <f>'PS 350.2 - Technologie - DŘT'!J34</f>
        <v>0</v>
      </c>
      <c r="AX97" s="82">
        <f>'PS 350.2 - Technologie - DŘT'!J35</f>
        <v>0</v>
      </c>
      <c r="AY97" s="82">
        <f>'PS 350.2 - Technologie - DŘT'!J36</f>
        <v>0</v>
      </c>
      <c r="AZ97" s="82">
        <f>'PS 350.2 - Technologie - DŘT'!F33</f>
        <v>0</v>
      </c>
      <c r="BA97" s="82">
        <f>'PS 350.2 - Technologie - DŘT'!F34</f>
        <v>0</v>
      </c>
      <c r="BB97" s="82">
        <f>'PS 350.2 - Technologie - DŘT'!F35</f>
        <v>0</v>
      </c>
      <c r="BC97" s="82">
        <f>'PS 350.2 - Technologie - DŘT'!F36</f>
        <v>0</v>
      </c>
      <c r="BD97" s="84">
        <f>'PS 350.2 - Technologie - DŘT'!F37</f>
        <v>0</v>
      </c>
      <c r="BT97" s="85" t="s">
        <v>78</v>
      </c>
      <c r="BV97" s="85" t="s">
        <v>14</v>
      </c>
      <c r="BW97" s="85" t="s">
        <v>86</v>
      </c>
      <c r="BX97" s="85" t="s">
        <v>4</v>
      </c>
      <c r="CL97" s="85" t="s">
        <v>1</v>
      </c>
      <c r="CM97" s="85" t="s">
        <v>80</v>
      </c>
    </row>
    <row r="98" spans="1:91" s="7" customFormat="1" ht="24.75" customHeight="1" x14ac:dyDescent="0.2">
      <c r="A98" s="76" t="s">
        <v>74</v>
      </c>
      <c r="B98" s="77"/>
      <c r="C98" s="78"/>
      <c r="D98" s="193" t="s">
        <v>87</v>
      </c>
      <c r="E98" s="193"/>
      <c r="F98" s="193"/>
      <c r="G98" s="193"/>
      <c r="H98" s="193"/>
      <c r="I98" s="79"/>
      <c r="J98" s="193" t="s">
        <v>88</v>
      </c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3"/>
      <c r="AG98" s="194">
        <f>'PS 350.3 - Technologie - ...'!J30</f>
        <v>0</v>
      </c>
      <c r="AH98" s="195"/>
      <c r="AI98" s="195"/>
      <c r="AJ98" s="195"/>
      <c r="AK98" s="195"/>
      <c r="AL98" s="195"/>
      <c r="AM98" s="195"/>
      <c r="AN98" s="194">
        <f t="shared" si="0"/>
        <v>0</v>
      </c>
      <c r="AO98" s="195"/>
      <c r="AP98" s="195"/>
      <c r="AQ98" s="80" t="s">
        <v>77</v>
      </c>
      <c r="AR98" s="77"/>
      <c r="AS98" s="81">
        <v>0</v>
      </c>
      <c r="AT98" s="82">
        <f t="shared" si="1"/>
        <v>0</v>
      </c>
      <c r="AU98" s="83">
        <f>'PS 350.3 - Technologie - ...'!P144</f>
        <v>0</v>
      </c>
      <c r="AV98" s="82">
        <f>'PS 350.3 - Technologie - ...'!J33</f>
        <v>0</v>
      </c>
      <c r="AW98" s="82">
        <f>'PS 350.3 - Technologie - ...'!J34</f>
        <v>0</v>
      </c>
      <c r="AX98" s="82">
        <f>'PS 350.3 - Technologie - ...'!J35</f>
        <v>0</v>
      </c>
      <c r="AY98" s="82">
        <f>'PS 350.3 - Technologie - ...'!J36</f>
        <v>0</v>
      </c>
      <c r="AZ98" s="82">
        <f>'PS 350.3 - Technologie - ...'!F33</f>
        <v>0</v>
      </c>
      <c r="BA98" s="82">
        <f>'PS 350.3 - Technologie - ...'!F34</f>
        <v>0</v>
      </c>
      <c r="BB98" s="82">
        <f>'PS 350.3 - Technologie - ...'!F35</f>
        <v>0</v>
      </c>
      <c r="BC98" s="82">
        <f>'PS 350.3 - Technologie - ...'!F36</f>
        <v>0</v>
      </c>
      <c r="BD98" s="84">
        <f>'PS 350.3 - Technologie - ...'!F37</f>
        <v>0</v>
      </c>
      <c r="BT98" s="85" t="s">
        <v>78</v>
      </c>
      <c r="BV98" s="85" t="s">
        <v>14</v>
      </c>
      <c r="BW98" s="85" t="s">
        <v>89</v>
      </c>
      <c r="BX98" s="85" t="s">
        <v>4</v>
      </c>
      <c r="CL98" s="85" t="s">
        <v>1</v>
      </c>
      <c r="CM98" s="85" t="s">
        <v>80</v>
      </c>
    </row>
    <row r="99" spans="1:91" s="7" customFormat="1" ht="24.75" customHeight="1" x14ac:dyDescent="0.2">
      <c r="A99" s="76" t="s">
        <v>74</v>
      </c>
      <c r="B99" s="77"/>
      <c r="C99" s="78"/>
      <c r="D99" s="193" t="s">
        <v>90</v>
      </c>
      <c r="E99" s="193"/>
      <c r="F99" s="193"/>
      <c r="G99" s="193"/>
      <c r="H99" s="193"/>
      <c r="I99" s="79"/>
      <c r="J99" s="193" t="s">
        <v>91</v>
      </c>
      <c r="K99" s="193"/>
      <c r="L99" s="193"/>
      <c r="M99" s="193"/>
      <c r="N99" s="193"/>
      <c r="O99" s="193"/>
      <c r="P99" s="193"/>
      <c r="Q99" s="193"/>
      <c r="R99" s="193"/>
      <c r="S99" s="193"/>
      <c r="T99" s="193"/>
      <c r="U99" s="193"/>
      <c r="V99" s="193"/>
      <c r="W99" s="193"/>
      <c r="X99" s="193"/>
      <c r="Y99" s="193"/>
      <c r="Z99" s="193"/>
      <c r="AA99" s="193"/>
      <c r="AB99" s="193"/>
      <c r="AC99" s="193"/>
      <c r="AD99" s="193"/>
      <c r="AE99" s="193"/>
      <c r="AF99" s="193"/>
      <c r="AG99" s="194">
        <f>'VRN_PS350.1 - VRN_Technol...'!J30</f>
        <v>0</v>
      </c>
      <c r="AH99" s="195"/>
      <c r="AI99" s="195"/>
      <c r="AJ99" s="195"/>
      <c r="AK99" s="195"/>
      <c r="AL99" s="195"/>
      <c r="AM99" s="195"/>
      <c r="AN99" s="194">
        <f t="shared" si="0"/>
        <v>0</v>
      </c>
      <c r="AO99" s="195"/>
      <c r="AP99" s="195"/>
      <c r="AQ99" s="80" t="s">
        <v>77</v>
      </c>
      <c r="AR99" s="77"/>
      <c r="AS99" s="81">
        <v>0</v>
      </c>
      <c r="AT99" s="82">
        <f t="shared" si="1"/>
        <v>0</v>
      </c>
      <c r="AU99" s="83">
        <f>'VRN_PS350.1 - VRN_Technol...'!P117</f>
        <v>0</v>
      </c>
      <c r="AV99" s="82">
        <f>'VRN_PS350.1 - VRN_Technol...'!J33</f>
        <v>0</v>
      </c>
      <c r="AW99" s="82">
        <f>'VRN_PS350.1 - VRN_Technol...'!J34</f>
        <v>0</v>
      </c>
      <c r="AX99" s="82">
        <f>'VRN_PS350.1 - VRN_Technol...'!J35</f>
        <v>0</v>
      </c>
      <c r="AY99" s="82">
        <f>'VRN_PS350.1 - VRN_Technol...'!J36</f>
        <v>0</v>
      </c>
      <c r="AZ99" s="82">
        <f>'VRN_PS350.1 - VRN_Technol...'!F33</f>
        <v>0</v>
      </c>
      <c r="BA99" s="82">
        <f>'VRN_PS350.1 - VRN_Technol...'!F34</f>
        <v>0</v>
      </c>
      <c r="BB99" s="82">
        <f>'VRN_PS350.1 - VRN_Technol...'!F35</f>
        <v>0</v>
      </c>
      <c r="BC99" s="82">
        <f>'VRN_PS350.1 - VRN_Technol...'!F36</f>
        <v>0</v>
      </c>
      <c r="BD99" s="84">
        <f>'VRN_PS350.1 - VRN_Technol...'!F37</f>
        <v>0</v>
      </c>
      <c r="BT99" s="85" t="s">
        <v>78</v>
      </c>
      <c r="BV99" s="85" t="s">
        <v>14</v>
      </c>
      <c r="BW99" s="85" t="s">
        <v>92</v>
      </c>
      <c r="BX99" s="85" t="s">
        <v>4</v>
      </c>
      <c r="CL99" s="85" t="s">
        <v>1</v>
      </c>
      <c r="CM99" s="85" t="s">
        <v>80</v>
      </c>
    </row>
    <row r="100" spans="1:91" s="7" customFormat="1" ht="24.75" customHeight="1" x14ac:dyDescent="0.2">
      <c r="A100" s="76" t="s">
        <v>74</v>
      </c>
      <c r="B100" s="77"/>
      <c r="C100" s="78"/>
      <c r="D100" s="193" t="s">
        <v>93</v>
      </c>
      <c r="E100" s="193"/>
      <c r="F100" s="193"/>
      <c r="G100" s="193"/>
      <c r="H100" s="193"/>
      <c r="I100" s="79"/>
      <c r="J100" s="193" t="s">
        <v>91</v>
      </c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  <c r="X100" s="193"/>
      <c r="Y100" s="193"/>
      <c r="Z100" s="193"/>
      <c r="AA100" s="193"/>
      <c r="AB100" s="193"/>
      <c r="AC100" s="193"/>
      <c r="AD100" s="193"/>
      <c r="AE100" s="193"/>
      <c r="AF100" s="193"/>
      <c r="AG100" s="194">
        <f>'VRN_PS350.2 - VRN_Technol...'!J30</f>
        <v>0</v>
      </c>
      <c r="AH100" s="195"/>
      <c r="AI100" s="195"/>
      <c r="AJ100" s="195"/>
      <c r="AK100" s="195"/>
      <c r="AL100" s="195"/>
      <c r="AM100" s="195"/>
      <c r="AN100" s="194">
        <f t="shared" si="0"/>
        <v>0</v>
      </c>
      <c r="AO100" s="195"/>
      <c r="AP100" s="195"/>
      <c r="AQ100" s="80" t="s">
        <v>77</v>
      </c>
      <c r="AR100" s="77"/>
      <c r="AS100" s="81">
        <v>0</v>
      </c>
      <c r="AT100" s="82">
        <f t="shared" si="1"/>
        <v>0</v>
      </c>
      <c r="AU100" s="83">
        <f>'VRN_PS350.2 - VRN_Technol...'!P119</f>
        <v>0</v>
      </c>
      <c r="AV100" s="82">
        <f>'VRN_PS350.2 - VRN_Technol...'!J33</f>
        <v>0</v>
      </c>
      <c r="AW100" s="82">
        <f>'VRN_PS350.2 - VRN_Technol...'!J34</f>
        <v>0</v>
      </c>
      <c r="AX100" s="82">
        <f>'VRN_PS350.2 - VRN_Technol...'!J35</f>
        <v>0</v>
      </c>
      <c r="AY100" s="82">
        <f>'VRN_PS350.2 - VRN_Technol...'!J36</f>
        <v>0</v>
      </c>
      <c r="AZ100" s="82">
        <f>'VRN_PS350.2 - VRN_Technol...'!F33</f>
        <v>0</v>
      </c>
      <c r="BA100" s="82">
        <f>'VRN_PS350.2 - VRN_Technol...'!F34</f>
        <v>0</v>
      </c>
      <c r="BB100" s="82">
        <f>'VRN_PS350.2 - VRN_Technol...'!F35</f>
        <v>0</v>
      </c>
      <c r="BC100" s="82">
        <f>'VRN_PS350.2 - VRN_Technol...'!F36</f>
        <v>0</v>
      </c>
      <c r="BD100" s="84">
        <f>'VRN_PS350.2 - VRN_Technol...'!F37</f>
        <v>0</v>
      </c>
      <c r="BT100" s="85" t="s">
        <v>78</v>
      </c>
      <c r="BV100" s="85" t="s">
        <v>14</v>
      </c>
      <c r="BW100" s="85" t="s">
        <v>94</v>
      </c>
      <c r="BX100" s="85" t="s">
        <v>4</v>
      </c>
      <c r="CL100" s="85" t="s">
        <v>1</v>
      </c>
      <c r="CM100" s="85" t="s">
        <v>80</v>
      </c>
    </row>
    <row r="101" spans="1:91" s="7" customFormat="1" ht="24.75" customHeight="1" x14ac:dyDescent="0.2">
      <c r="A101" s="76" t="s">
        <v>74</v>
      </c>
      <c r="B101" s="77"/>
      <c r="C101" s="78"/>
      <c r="D101" s="193" t="s">
        <v>95</v>
      </c>
      <c r="E101" s="193"/>
      <c r="F101" s="193"/>
      <c r="G101" s="193"/>
      <c r="H101" s="193"/>
      <c r="I101" s="79"/>
      <c r="J101" s="193" t="s">
        <v>91</v>
      </c>
      <c r="K101" s="193"/>
      <c r="L101" s="193"/>
      <c r="M101" s="193"/>
      <c r="N101" s="193"/>
      <c r="O101" s="193"/>
      <c r="P101" s="193"/>
      <c r="Q101" s="193"/>
      <c r="R101" s="193"/>
      <c r="S101" s="193"/>
      <c r="T101" s="193"/>
      <c r="U101" s="193"/>
      <c r="V101" s="193"/>
      <c r="W101" s="193"/>
      <c r="X101" s="193"/>
      <c r="Y101" s="193"/>
      <c r="Z101" s="193"/>
      <c r="AA101" s="193"/>
      <c r="AB101" s="193"/>
      <c r="AC101" s="193"/>
      <c r="AD101" s="193"/>
      <c r="AE101" s="193"/>
      <c r="AF101" s="193"/>
      <c r="AG101" s="194">
        <f>'VRN_PS350.3 - VRN_Technol...'!J30</f>
        <v>0</v>
      </c>
      <c r="AH101" s="195"/>
      <c r="AI101" s="195"/>
      <c r="AJ101" s="195"/>
      <c r="AK101" s="195"/>
      <c r="AL101" s="195"/>
      <c r="AM101" s="195"/>
      <c r="AN101" s="194">
        <f t="shared" si="0"/>
        <v>0</v>
      </c>
      <c r="AO101" s="195"/>
      <c r="AP101" s="195"/>
      <c r="AQ101" s="80" t="s">
        <v>77</v>
      </c>
      <c r="AR101" s="77"/>
      <c r="AS101" s="86">
        <v>0</v>
      </c>
      <c r="AT101" s="87">
        <f t="shared" si="1"/>
        <v>0</v>
      </c>
      <c r="AU101" s="88">
        <f>'VRN_PS350.3 - VRN_Technol...'!P117</f>
        <v>0</v>
      </c>
      <c r="AV101" s="87">
        <f>'VRN_PS350.3 - VRN_Technol...'!J33</f>
        <v>0</v>
      </c>
      <c r="AW101" s="87">
        <f>'VRN_PS350.3 - VRN_Technol...'!J34</f>
        <v>0</v>
      </c>
      <c r="AX101" s="87">
        <f>'VRN_PS350.3 - VRN_Technol...'!J35</f>
        <v>0</v>
      </c>
      <c r="AY101" s="87">
        <f>'VRN_PS350.3 - VRN_Technol...'!J36</f>
        <v>0</v>
      </c>
      <c r="AZ101" s="87">
        <f>'VRN_PS350.3 - VRN_Technol...'!F33</f>
        <v>0</v>
      </c>
      <c r="BA101" s="87">
        <f>'VRN_PS350.3 - VRN_Technol...'!F34</f>
        <v>0</v>
      </c>
      <c r="BB101" s="87">
        <f>'VRN_PS350.3 - VRN_Technol...'!F35</f>
        <v>0</v>
      </c>
      <c r="BC101" s="87">
        <f>'VRN_PS350.3 - VRN_Technol...'!F36</f>
        <v>0</v>
      </c>
      <c r="BD101" s="89">
        <f>'VRN_PS350.3 - VRN_Technol...'!F37</f>
        <v>0</v>
      </c>
      <c r="BT101" s="85" t="s">
        <v>78</v>
      </c>
      <c r="BV101" s="85" t="s">
        <v>14</v>
      </c>
      <c r="BW101" s="85" t="s">
        <v>96</v>
      </c>
      <c r="BX101" s="85" t="s">
        <v>4</v>
      </c>
      <c r="CL101" s="85" t="s">
        <v>1</v>
      </c>
      <c r="CM101" s="85" t="s">
        <v>80</v>
      </c>
    </row>
    <row r="102" spans="1:91" s="2" customFormat="1" ht="30" customHeight="1" x14ac:dyDescent="0.2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30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</row>
    <row r="103" spans="1:91" s="2" customFormat="1" ht="6.95" customHeight="1" x14ac:dyDescent="0.2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</sheetData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AN98:AP98"/>
    <mergeCell ref="AG98:AM98"/>
    <mergeCell ref="J96:AF96"/>
    <mergeCell ref="L85:AO85"/>
    <mergeCell ref="AM87:AN87"/>
    <mergeCell ref="AM89:AP89"/>
    <mergeCell ref="D100:H100"/>
    <mergeCell ref="J100:AF100"/>
    <mergeCell ref="AN101:AP101"/>
    <mergeCell ref="AG101:AM101"/>
    <mergeCell ref="D101:H101"/>
    <mergeCell ref="J101:AF101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PS - Zemní práce'!C2" display="/"/>
    <hyperlink ref="A96" location="'PS 350.1 - Technologie'!C2" display="/"/>
    <hyperlink ref="A97" location="'PS 350.2 - Technologie - DŘT'!C2" display="/"/>
    <hyperlink ref="A98" location="'PS 350.3 - Technologie - ...'!C2" display="/"/>
    <hyperlink ref="A99" location="'VRN_PS350.1 - VRN_Technol...'!C2" display="/"/>
    <hyperlink ref="A100" location="'VRN_PS350.2 - VRN_Technol...'!C2" display="/"/>
    <hyperlink ref="A101" location="'VRN_PS350.3 - VRN_Technol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79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97</v>
      </c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16.5" customHeight="1" x14ac:dyDescent="0.2">
      <c r="B7" s="17"/>
      <c r="E7" s="222" t="str">
        <f>'Rekapitulace stavby'!K6</f>
        <v>Oprava rozvodů elektrické energie v žst. České Budějovice /TS 22/0,4 kV  Trägerova  ul.</v>
      </c>
      <c r="F7" s="223"/>
      <c r="G7" s="223"/>
      <c r="H7" s="223"/>
      <c r="L7" s="17"/>
    </row>
    <row r="8" spans="1:46" s="2" customFormat="1" ht="12" customHeight="1" x14ac:dyDescent="0.2">
      <c r="A8" s="29"/>
      <c r="B8" s="30"/>
      <c r="C8" s="29"/>
      <c r="D8" s="24" t="s">
        <v>98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1" t="s">
        <v>99</v>
      </c>
      <c r="F9" s="221"/>
      <c r="G9" s="221"/>
      <c r="H9" s="22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24" t="str">
        <f>'Rekapitulace stavby'!E14</f>
        <v>Vyplň údaj</v>
      </c>
      <c r="F18" s="216"/>
      <c r="G18" s="216"/>
      <c r="H18" s="216"/>
      <c r="I18" s="2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1"/>
      <c r="B27" s="92"/>
      <c r="C27" s="91"/>
      <c r="D27" s="91"/>
      <c r="E27" s="220" t="s">
        <v>1</v>
      </c>
      <c r="F27" s="220"/>
      <c r="G27" s="220"/>
      <c r="H27" s="220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31</v>
      </c>
      <c r="E30" s="29"/>
      <c r="F30" s="29"/>
      <c r="G30" s="29"/>
      <c r="H30" s="29"/>
      <c r="I30" s="29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35</v>
      </c>
      <c r="E33" s="24" t="s">
        <v>36</v>
      </c>
      <c r="F33" s="96">
        <f>ROUND((SUM(BE118:BE127)),  2)</f>
        <v>0</v>
      </c>
      <c r="G33" s="29"/>
      <c r="H33" s="29"/>
      <c r="I33" s="97">
        <v>0.21</v>
      </c>
      <c r="J33" s="96">
        <f>ROUND(((SUM(BE118:BE127))*I33),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37</v>
      </c>
      <c r="F34" s="96">
        <f>ROUND((SUM(BF118:BF127)),  2)</f>
        <v>0</v>
      </c>
      <c r="G34" s="29"/>
      <c r="H34" s="29"/>
      <c r="I34" s="97">
        <v>0.15</v>
      </c>
      <c r="J34" s="96">
        <f>ROUND(((SUM(BF118:BF127))*I34),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38</v>
      </c>
      <c r="F35" s="96">
        <f>ROUND((SUM(BG118:BG127)),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39</v>
      </c>
      <c r="F36" s="96">
        <f>ROUND((SUM(BH118:BH127)),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96">
        <f>ROUND((SUM(BI118:BI127)),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41</v>
      </c>
      <c r="E39" s="57"/>
      <c r="F39" s="57"/>
      <c r="G39" s="100" t="s">
        <v>42</v>
      </c>
      <c r="H39" s="101" t="s">
        <v>43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46</v>
      </c>
      <c r="E61" s="32"/>
      <c r="F61" s="104" t="s">
        <v>47</v>
      </c>
      <c r="G61" s="42" t="s">
        <v>46</v>
      </c>
      <c r="H61" s="32"/>
      <c r="I61" s="32"/>
      <c r="J61" s="10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46</v>
      </c>
      <c r="E76" s="32"/>
      <c r="F76" s="104" t="s">
        <v>47</v>
      </c>
      <c r="G76" s="42" t="s">
        <v>46</v>
      </c>
      <c r="H76" s="32"/>
      <c r="I76" s="32"/>
      <c r="J76" s="10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2" t="str">
        <f>E7</f>
        <v>Oprava rozvodů elektrické energie v žst. České Budějovice /TS 22/0,4 kV  Trägerova  ul.</v>
      </c>
      <c r="F85" s="223"/>
      <c r="G85" s="223"/>
      <c r="H85" s="22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1" t="str">
        <f>E9</f>
        <v>PS - Zemní práce</v>
      </c>
      <c r="F87" s="221"/>
      <c r="G87" s="221"/>
      <c r="H87" s="22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101</v>
      </c>
      <c r="D94" s="98"/>
      <c r="E94" s="98"/>
      <c r="F94" s="98"/>
      <c r="G94" s="98"/>
      <c r="H94" s="98"/>
      <c r="I94" s="98"/>
      <c r="J94" s="107" t="s">
        <v>102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103</v>
      </c>
      <c r="D96" s="29"/>
      <c r="E96" s="29"/>
      <c r="F96" s="29"/>
      <c r="G96" s="29"/>
      <c r="H96" s="29"/>
      <c r="I96" s="29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1:31" s="9" customFormat="1" ht="24.95" customHeight="1" x14ac:dyDescent="0.2">
      <c r="B97" s="109"/>
      <c r="D97" s="110" t="s">
        <v>105</v>
      </c>
      <c r="E97" s="111"/>
      <c r="F97" s="111"/>
      <c r="G97" s="111"/>
      <c r="H97" s="111"/>
      <c r="I97" s="111"/>
      <c r="J97" s="112">
        <f>J119</f>
        <v>0</v>
      </c>
      <c r="L97" s="109"/>
    </row>
    <row r="98" spans="1:31" s="10" customFormat="1" ht="19.899999999999999" customHeight="1" x14ac:dyDescent="0.2">
      <c r="B98" s="113"/>
      <c r="D98" s="114" t="s">
        <v>106</v>
      </c>
      <c r="E98" s="115"/>
      <c r="F98" s="115"/>
      <c r="G98" s="115"/>
      <c r="H98" s="115"/>
      <c r="I98" s="115"/>
      <c r="J98" s="116">
        <f>J120</f>
        <v>0</v>
      </c>
      <c r="L98" s="113"/>
    </row>
    <row r="99" spans="1:31" s="2" customFormat="1" ht="21.75" customHeight="1" x14ac:dyDescent="0.2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 x14ac:dyDescent="0.2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 x14ac:dyDescent="0.2">
      <c r="A104" s="29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 x14ac:dyDescent="0.2">
      <c r="A105" s="29"/>
      <c r="B105" s="30"/>
      <c r="C105" s="18" t="s">
        <v>107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 x14ac:dyDescent="0.2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 x14ac:dyDescent="0.2">
      <c r="A107" s="29"/>
      <c r="B107" s="30"/>
      <c r="C107" s="24" t="s">
        <v>16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 x14ac:dyDescent="0.2">
      <c r="A108" s="29"/>
      <c r="B108" s="30"/>
      <c r="C108" s="29"/>
      <c r="D108" s="29"/>
      <c r="E108" s="222" t="str">
        <f>E7</f>
        <v>Oprava rozvodů elektrické energie v žst. České Budějovice /TS 22/0,4 kV  Trägerova  ul.</v>
      </c>
      <c r="F108" s="223"/>
      <c r="G108" s="223"/>
      <c r="H108" s="223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 x14ac:dyDescent="0.2">
      <c r="A109" s="29"/>
      <c r="B109" s="30"/>
      <c r="C109" s="24" t="s">
        <v>98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 x14ac:dyDescent="0.2">
      <c r="A110" s="29"/>
      <c r="B110" s="30"/>
      <c r="C110" s="29"/>
      <c r="D110" s="29"/>
      <c r="E110" s="201" t="str">
        <f>E9</f>
        <v>PS - Zemní práce</v>
      </c>
      <c r="F110" s="221"/>
      <c r="G110" s="221"/>
      <c r="H110" s="221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19</v>
      </c>
      <c r="D112" s="29"/>
      <c r="E112" s="29"/>
      <c r="F112" s="22" t="str">
        <f>F12</f>
        <v xml:space="preserve"> </v>
      </c>
      <c r="G112" s="29"/>
      <c r="H112" s="29"/>
      <c r="I112" s="24" t="s">
        <v>21</v>
      </c>
      <c r="J112" s="52">
        <f>IF(J12="","",J12)</f>
        <v>0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 x14ac:dyDescent="0.2">
      <c r="A114" s="29"/>
      <c r="B114" s="30"/>
      <c r="C114" s="24" t="s">
        <v>22</v>
      </c>
      <c r="D114" s="29"/>
      <c r="E114" s="29"/>
      <c r="F114" s="22" t="str">
        <f>E15</f>
        <v xml:space="preserve"> </v>
      </c>
      <c r="G114" s="29"/>
      <c r="H114" s="29"/>
      <c r="I114" s="24" t="s">
        <v>27</v>
      </c>
      <c r="J114" s="27" t="str">
        <f>E21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 x14ac:dyDescent="0.2">
      <c r="A115" s="29"/>
      <c r="B115" s="30"/>
      <c r="C115" s="24" t="s">
        <v>25</v>
      </c>
      <c r="D115" s="29"/>
      <c r="E115" s="29"/>
      <c r="F115" s="22" t="str">
        <f>IF(E18="","",E18)</f>
        <v>Vyplň údaj</v>
      </c>
      <c r="G115" s="29"/>
      <c r="H115" s="29"/>
      <c r="I115" s="24" t="s">
        <v>29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 x14ac:dyDescent="0.2">
      <c r="A117" s="117"/>
      <c r="B117" s="118"/>
      <c r="C117" s="119" t="s">
        <v>108</v>
      </c>
      <c r="D117" s="120" t="s">
        <v>56</v>
      </c>
      <c r="E117" s="120" t="s">
        <v>52</v>
      </c>
      <c r="F117" s="120" t="s">
        <v>53</v>
      </c>
      <c r="G117" s="120" t="s">
        <v>109</v>
      </c>
      <c r="H117" s="120" t="s">
        <v>110</v>
      </c>
      <c r="I117" s="120" t="s">
        <v>111</v>
      </c>
      <c r="J117" s="120" t="s">
        <v>102</v>
      </c>
      <c r="K117" s="121" t="s">
        <v>112</v>
      </c>
      <c r="L117" s="122"/>
      <c r="M117" s="59" t="s">
        <v>1</v>
      </c>
      <c r="N117" s="60" t="s">
        <v>35</v>
      </c>
      <c r="O117" s="60" t="s">
        <v>113</v>
      </c>
      <c r="P117" s="60" t="s">
        <v>114</v>
      </c>
      <c r="Q117" s="60" t="s">
        <v>115</v>
      </c>
      <c r="R117" s="60" t="s">
        <v>116</v>
      </c>
      <c r="S117" s="60" t="s">
        <v>117</v>
      </c>
      <c r="T117" s="61" t="s">
        <v>118</v>
      </c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</row>
    <row r="118" spans="1:65" s="2" customFormat="1" ht="22.9" customHeight="1" x14ac:dyDescent="0.25">
      <c r="A118" s="29"/>
      <c r="B118" s="30"/>
      <c r="C118" s="66" t="s">
        <v>119</v>
      </c>
      <c r="D118" s="29"/>
      <c r="E118" s="29"/>
      <c r="F118" s="29"/>
      <c r="G118" s="29"/>
      <c r="H118" s="29"/>
      <c r="I118" s="29"/>
      <c r="J118" s="123">
        <f>BK118</f>
        <v>0</v>
      </c>
      <c r="K118" s="29"/>
      <c r="L118" s="30"/>
      <c r="M118" s="62"/>
      <c r="N118" s="53"/>
      <c r="O118" s="63"/>
      <c r="P118" s="124">
        <f>P119</f>
        <v>0</v>
      </c>
      <c r="Q118" s="63"/>
      <c r="R118" s="124">
        <f>R119</f>
        <v>0</v>
      </c>
      <c r="S118" s="63"/>
      <c r="T118" s="125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70</v>
      </c>
      <c r="AU118" s="14" t="s">
        <v>104</v>
      </c>
      <c r="BK118" s="126">
        <f>BK119</f>
        <v>0</v>
      </c>
    </row>
    <row r="119" spans="1:65" s="12" customFormat="1" ht="25.9" customHeight="1" x14ac:dyDescent="0.2">
      <c r="B119" s="127"/>
      <c r="D119" s="128" t="s">
        <v>70</v>
      </c>
      <c r="E119" s="129" t="s">
        <v>120</v>
      </c>
      <c r="F119" s="129" t="s">
        <v>121</v>
      </c>
      <c r="I119" s="130"/>
      <c r="J119" s="131">
        <f>BK119</f>
        <v>0</v>
      </c>
      <c r="L119" s="127"/>
      <c r="M119" s="132"/>
      <c r="N119" s="133"/>
      <c r="O119" s="133"/>
      <c r="P119" s="134">
        <f>P120</f>
        <v>0</v>
      </c>
      <c r="Q119" s="133"/>
      <c r="R119" s="134">
        <f>R120</f>
        <v>0</v>
      </c>
      <c r="S119" s="133"/>
      <c r="T119" s="135">
        <f>T120</f>
        <v>0</v>
      </c>
      <c r="AR119" s="128" t="s">
        <v>122</v>
      </c>
      <c r="AT119" s="136" t="s">
        <v>70</v>
      </c>
      <c r="AU119" s="136" t="s">
        <v>71</v>
      </c>
      <c r="AY119" s="128" t="s">
        <v>123</v>
      </c>
      <c r="BK119" s="137">
        <f>BK120</f>
        <v>0</v>
      </c>
    </row>
    <row r="120" spans="1:65" s="12" customFormat="1" ht="22.9" customHeight="1" x14ac:dyDescent="0.2">
      <c r="B120" s="127"/>
      <c r="D120" s="128" t="s">
        <v>70</v>
      </c>
      <c r="E120" s="138" t="s">
        <v>124</v>
      </c>
      <c r="F120" s="138" t="s">
        <v>125</v>
      </c>
      <c r="I120" s="130"/>
      <c r="J120" s="139">
        <f>BK120</f>
        <v>0</v>
      </c>
      <c r="L120" s="127"/>
      <c r="M120" s="132"/>
      <c r="N120" s="133"/>
      <c r="O120" s="133"/>
      <c r="P120" s="134">
        <f>SUM(P121:P127)</f>
        <v>0</v>
      </c>
      <c r="Q120" s="133"/>
      <c r="R120" s="134">
        <f>SUM(R121:R127)</f>
        <v>0</v>
      </c>
      <c r="S120" s="133"/>
      <c r="T120" s="135">
        <f>SUM(T121:T127)</f>
        <v>0</v>
      </c>
      <c r="AR120" s="128" t="s">
        <v>122</v>
      </c>
      <c r="AT120" s="136" t="s">
        <v>70</v>
      </c>
      <c r="AU120" s="136" t="s">
        <v>78</v>
      </c>
      <c r="AY120" s="128" t="s">
        <v>123</v>
      </c>
      <c r="BK120" s="137">
        <f>SUM(BK121:BK127)</f>
        <v>0</v>
      </c>
    </row>
    <row r="121" spans="1:65" s="2" customFormat="1" ht="24" x14ac:dyDescent="0.2">
      <c r="A121" s="29"/>
      <c r="B121" s="140"/>
      <c r="C121" s="141" t="s">
        <v>78</v>
      </c>
      <c r="D121" s="141" t="s">
        <v>126</v>
      </c>
      <c r="E121" s="142" t="s">
        <v>127</v>
      </c>
      <c r="F121" s="143" t="s">
        <v>128</v>
      </c>
      <c r="G121" s="144" t="s">
        <v>129</v>
      </c>
      <c r="H121" s="145">
        <v>4</v>
      </c>
      <c r="I121" s="146"/>
      <c r="J121" s="147">
        <f>ROUND(I121*H121,2)</f>
        <v>0</v>
      </c>
      <c r="K121" s="143" t="s">
        <v>130</v>
      </c>
      <c r="L121" s="30"/>
      <c r="M121" s="148" t="s">
        <v>1</v>
      </c>
      <c r="N121" s="149" t="s">
        <v>36</v>
      </c>
      <c r="O121" s="55"/>
      <c r="P121" s="150">
        <f>O121*H121</f>
        <v>0</v>
      </c>
      <c r="Q121" s="150">
        <v>0</v>
      </c>
      <c r="R121" s="150">
        <f>Q121*H121</f>
        <v>0</v>
      </c>
      <c r="S121" s="150">
        <v>0</v>
      </c>
      <c r="T121" s="151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2" t="s">
        <v>131</v>
      </c>
      <c r="AT121" s="152" t="s">
        <v>126</v>
      </c>
      <c r="AU121" s="152" t="s">
        <v>80</v>
      </c>
      <c r="AY121" s="14" t="s">
        <v>123</v>
      </c>
      <c r="BE121" s="153">
        <f>IF(N121="základní",J121,0)</f>
        <v>0</v>
      </c>
      <c r="BF121" s="153">
        <f>IF(N121="snížená",J121,0)</f>
        <v>0</v>
      </c>
      <c r="BG121" s="153">
        <f>IF(N121="zákl. přenesená",J121,0)</f>
        <v>0</v>
      </c>
      <c r="BH121" s="153">
        <f>IF(N121="sníž. přenesená",J121,0)</f>
        <v>0</v>
      </c>
      <c r="BI121" s="153">
        <f>IF(N121="nulová",J121,0)</f>
        <v>0</v>
      </c>
      <c r="BJ121" s="14" t="s">
        <v>78</v>
      </c>
      <c r="BK121" s="153">
        <f>ROUND(I121*H121,2)</f>
        <v>0</v>
      </c>
      <c r="BL121" s="14" t="s">
        <v>131</v>
      </c>
      <c r="BM121" s="152" t="s">
        <v>132</v>
      </c>
    </row>
    <row r="122" spans="1:65" s="2" customFormat="1" ht="39" x14ac:dyDescent="0.2">
      <c r="A122" s="29"/>
      <c r="B122" s="30"/>
      <c r="C122" s="29"/>
      <c r="D122" s="154" t="s">
        <v>133</v>
      </c>
      <c r="E122" s="29"/>
      <c r="F122" s="155" t="s">
        <v>134</v>
      </c>
      <c r="G122" s="29"/>
      <c r="H122" s="29"/>
      <c r="I122" s="156"/>
      <c r="J122" s="29"/>
      <c r="K122" s="29"/>
      <c r="L122" s="30"/>
      <c r="M122" s="157"/>
      <c r="N122" s="158"/>
      <c r="O122" s="55"/>
      <c r="P122" s="55"/>
      <c r="Q122" s="55"/>
      <c r="R122" s="55"/>
      <c r="S122" s="55"/>
      <c r="T122" s="56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133</v>
      </c>
      <c r="AU122" s="14" t="s">
        <v>80</v>
      </c>
    </row>
    <row r="123" spans="1:65" s="2" customFormat="1" ht="24" x14ac:dyDescent="0.2">
      <c r="A123" s="29"/>
      <c r="B123" s="140"/>
      <c r="C123" s="141" t="s">
        <v>80</v>
      </c>
      <c r="D123" s="141" t="s">
        <v>126</v>
      </c>
      <c r="E123" s="142" t="s">
        <v>135</v>
      </c>
      <c r="F123" s="143" t="s">
        <v>136</v>
      </c>
      <c r="G123" s="144" t="s">
        <v>129</v>
      </c>
      <c r="H123" s="145">
        <v>4</v>
      </c>
      <c r="I123" s="146"/>
      <c r="J123" s="147">
        <f>ROUND(I123*H123,2)</f>
        <v>0</v>
      </c>
      <c r="K123" s="143" t="s">
        <v>130</v>
      </c>
      <c r="L123" s="30"/>
      <c r="M123" s="148" t="s">
        <v>1</v>
      </c>
      <c r="N123" s="149" t="s">
        <v>36</v>
      </c>
      <c r="O123" s="55"/>
      <c r="P123" s="150">
        <f>O123*H123</f>
        <v>0</v>
      </c>
      <c r="Q123" s="150">
        <v>0</v>
      </c>
      <c r="R123" s="150">
        <f>Q123*H123</f>
        <v>0</v>
      </c>
      <c r="S123" s="150">
        <v>0</v>
      </c>
      <c r="T123" s="151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131</v>
      </c>
      <c r="AT123" s="152" t="s">
        <v>126</v>
      </c>
      <c r="AU123" s="152" t="s">
        <v>80</v>
      </c>
      <c r="AY123" s="14" t="s">
        <v>123</v>
      </c>
      <c r="BE123" s="153">
        <f>IF(N123="základní",J123,0)</f>
        <v>0</v>
      </c>
      <c r="BF123" s="153">
        <f>IF(N123="snížená",J123,0)</f>
        <v>0</v>
      </c>
      <c r="BG123" s="153">
        <f>IF(N123="zákl. přenesená",J123,0)</f>
        <v>0</v>
      </c>
      <c r="BH123" s="153">
        <f>IF(N123="sníž. přenesená",J123,0)</f>
        <v>0</v>
      </c>
      <c r="BI123" s="153">
        <f>IF(N123="nulová",J123,0)</f>
        <v>0</v>
      </c>
      <c r="BJ123" s="14" t="s">
        <v>78</v>
      </c>
      <c r="BK123" s="153">
        <f>ROUND(I123*H123,2)</f>
        <v>0</v>
      </c>
      <c r="BL123" s="14" t="s">
        <v>131</v>
      </c>
      <c r="BM123" s="152" t="s">
        <v>137</v>
      </c>
    </row>
    <row r="124" spans="1:65" s="2" customFormat="1" ht="24" x14ac:dyDescent="0.2">
      <c r="A124" s="29"/>
      <c r="B124" s="140"/>
      <c r="C124" s="141" t="s">
        <v>122</v>
      </c>
      <c r="D124" s="141" t="s">
        <v>126</v>
      </c>
      <c r="E124" s="142" t="s">
        <v>138</v>
      </c>
      <c r="F124" s="143" t="s">
        <v>139</v>
      </c>
      <c r="G124" s="144" t="s">
        <v>129</v>
      </c>
      <c r="H124" s="145">
        <v>4</v>
      </c>
      <c r="I124" s="146"/>
      <c r="J124" s="147">
        <f>ROUND(I124*H124,2)</f>
        <v>0</v>
      </c>
      <c r="K124" s="143" t="s">
        <v>130</v>
      </c>
      <c r="L124" s="30"/>
      <c r="M124" s="148" t="s">
        <v>1</v>
      </c>
      <c r="N124" s="149" t="s">
        <v>36</v>
      </c>
      <c r="O124" s="55"/>
      <c r="P124" s="150">
        <f>O124*H124</f>
        <v>0</v>
      </c>
      <c r="Q124" s="150">
        <v>0</v>
      </c>
      <c r="R124" s="150">
        <f>Q124*H124</f>
        <v>0</v>
      </c>
      <c r="S124" s="150">
        <v>0</v>
      </c>
      <c r="T124" s="151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2" t="s">
        <v>131</v>
      </c>
      <c r="AT124" s="152" t="s">
        <v>126</v>
      </c>
      <c r="AU124" s="152" t="s">
        <v>80</v>
      </c>
      <c r="AY124" s="14" t="s">
        <v>123</v>
      </c>
      <c r="BE124" s="153">
        <f>IF(N124="základní",J124,0)</f>
        <v>0</v>
      </c>
      <c r="BF124" s="153">
        <f>IF(N124="snížená",J124,0)</f>
        <v>0</v>
      </c>
      <c r="BG124" s="153">
        <f>IF(N124="zákl. přenesená",J124,0)</f>
        <v>0</v>
      </c>
      <c r="BH124" s="153">
        <f>IF(N124="sníž. přenesená",J124,0)</f>
        <v>0</v>
      </c>
      <c r="BI124" s="153">
        <f>IF(N124="nulová",J124,0)</f>
        <v>0</v>
      </c>
      <c r="BJ124" s="14" t="s">
        <v>78</v>
      </c>
      <c r="BK124" s="153">
        <f>ROUND(I124*H124,2)</f>
        <v>0</v>
      </c>
      <c r="BL124" s="14" t="s">
        <v>131</v>
      </c>
      <c r="BM124" s="152" t="s">
        <v>140</v>
      </c>
    </row>
    <row r="125" spans="1:65" s="2" customFormat="1" ht="29.25" x14ac:dyDescent="0.2">
      <c r="A125" s="29"/>
      <c r="B125" s="30"/>
      <c r="C125" s="29"/>
      <c r="D125" s="154" t="s">
        <v>133</v>
      </c>
      <c r="E125" s="29"/>
      <c r="F125" s="155" t="s">
        <v>141</v>
      </c>
      <c r="G125" s="29"/>
      <c r="H125" s="29"/>
      <c r="I125" s="156"/>
      <c r="J125" s="29"/>
      <c r="K125" s="29"/>
      <c r="L125" s="30"/>
      <c r="M125" s="157"/>
      <c r="N125" s="158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133</v>
      </c>
      <c r="AU125" s="14" t="s">
        <v>80</v>
      </c>
    </row>
    <row r="126" spans="1:65" s="2" customFormat="1" ht="33" customHeight="1" x14ac:dyDescent="0.2">
      <c r="A126" s="29"/>
      <c r="B126" s="140"/>
      <c r="C126" s="141" t="s">
        <v>142</v>
      </c>
      <c r="D126" s="141" t="s">
        <v>126</v>
      </c>
      <c r="E126" s="142" t="s">
        <v>143</v>
      </c>
      <c r="F126" s="143" t="s">
        <v>144</v>
      </c>
      <c r="G126" s="144" t="s">
        <v>145</v>
      </c>
      <c r="H126" s="145">
        <v>4</v>
      </c>
      <c r="I126" s="146"/>
      <c r="J126" s="147">
        <f>ROUND(I126*H126,2)</f>
        <v>0</v>
      </c>
      <c r="K126" s="143" t="s">
        <v>130</v>
      </c>
      <c r="L126" s="30"/>
      <c r="M126" s="148" t="s">
        <v>1</v>
      </c>
      <c r="N126" s="149" t="s">
        <v>36</v>
      </c>
      <c r="O126" s="55"/>
      <c r="P126" s="150">
        <f>O126*H126</f>
        <v>0</v>
      </c>
      <c r="Q126" s="150">
        <v>0</v>
      </c>
      <c r="R126" s="150">
        <f>Q126*H126</f>
        <v>0</v>
      </c>
      <c r="S126" s="150">
        <v>0</v>
      </c>
      <c r="T126" s="151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2" t="s">
        <v>131</v>
      </c>
      <c r="AT126" s="152" t="s">
        <v>126</v>
      </c>
      <c r="AU126" s="152" t="s">
        <v>80</v>
      </c>
      <c r="AY126" s="14" t="s">
        <v>123</v>
      </c>
      <c r="BE126" s="153">
        <f>IF(N126="základní",J126,0)</f>
        <v>0</v>
      </c>
      <c r="BF126" s="153">
        <f>IF(N126="snížená",J126,0)</f>
        <v>0</v>
      </c>
      <c r="BG126" s="153">
        <f>IF(N126="zákl. přenesená",J126,0)</f>
        <v>0</v>
      </c>
      <c r="BH126" s="153">
        <f>IF(N126="sníž. přenesená",J126,0)</f>
        <v>0</v>
      </c>
      <c r="BI126" s="153">
        <f>IF(N126="nulová",J126,0)</f>
        <v>0</v>
      </c>
      <c r="BJ126" s="14" t="s">
        <v>78</v>
      </c>
      <c r="BK126" s="153">
        <f>ROUND(I126*H126,2)</f>
        <v>0</v>
      </c>
      <c r="BL126" s="14" t="s">
        <v>131</v>
      </c>
      <c r="BM126" s="152" t="s">
        <v>146</v>
      </c>
    </row>
    <row r="127" spans="1:65" s="2" customFormat="1" ht="29.25" x14ac:dyDescent="0.2">
      <c r="A127" s="29"/>
      <c r="B127" s="30"/>
      <c r="C127" s="29"/>
      <c r="D127" s="154" t="s">
        <v>133</v>
      </c>
      <c r="E127" s="29"/>
      <c r="F127" s="155" t="s">
        <v>147</v>
      </c>
      <c r="G127" s="29"/>
      <c r="H127" s="29"/>
      <c r="I127" s="156"/>
      <c r="J127" s="29"/>
      <c r="K127" s="29"/>
      <c r="L127" s="30"/>
      <c r="M127" s="159"/>
      <c r="N127" s="160"/>
      <c r="O127" s="161"/>
      <c r="P127" s="161"/>
      <c r="Q127" s="161"/>
      <c r="R127" s="161"/>
      <c r="S127" s="161"/>
      <c r="T127" s="162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133</v>
      </c>
      <c r="AU127" s="14" t="s">
        <v>80</v>
      </c>
    </row>
    <row r="128" spans="1:65" s="2" customFormat="1" ht="6.95" customHeight="1" x14ac:dyDescent="0.2">
      <c r="A128" s="29"/>
      <c r="B128" s="44"/>
      <c r="C128" s="45"/>
      <c r="D128" s="45"/>
      <c r="E128" s="45"/>
      <c r="F128" s="45"/>
      <c r="G128" s="45"/>
      <c r="H128" s="45"/>
      <c r="I128" s="45"/>
      <c r="J128" s="45"/>
      <c r="K128" s="45"/>
      <c r="L128" s="30"/>
      <c r="M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</sheetData>
  <autoFilter ref="C117:K127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3"/>
  <sheetViews>
    <sheetView showGridLines="0" topLeftCell="A271" workbookViewId="0">
      <selection activeCell="K287" sqref="K28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83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97</v>
      </c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16.5" customHeight="1" x14ac:dyDescent="0.2">
      <c r="B7" s="17"/>
      <c r="E7" s="222" t="str">
        <f>'Rekapitulace stavby'!K6</f>
        <v>Oprava rozvodů elektrické energie v žst. České Budějovice /TS 22/0,4 kV  Trägerova  ul.</v>
      </c>
      <c r="F7" s="223"/>
      <c r="G7" s="223"/>
      <c r="H7" s="223"/>
      <c r="L7" s="17"/>
    </row>
    <row r="8" spans="1:46" s="2" customFormat="1" ht="12" customHeight="1" x14ac:dyDescent="0.2">
      <c r="A8" s="29"/>
      <c r="B8" s="30"/>
      <c r="C8" s="29"/>
      <c r="D8" s="24" t="s">
        <v>98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1" t="s">
        <v>148</v>
      </c>
      <c r="F9" s="221"/>
      <c r="G9" s="221"/>
      <c r="H9" s="22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24" t="str">
        <f>'Rekapitulace stavby'!E14</f>
        <v>Vyplň údaj</v>
      </c>
      <c r="F18" s="216"/>
      <c r="G18" s="216"/>
      <c r="H18" s="216"/>
      <c r="I18" s="2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1"/>
      <c r="B27" s="92"/>
      <c r="C27" s="91"/>
      <c r="D27" s="91"/>
      <c r="E27" s="220" t="s">
        <v>1</v>
      </c>
      <c r="F27" s="220"/>
      <c r="G27" s="220"/>
      <c r="H27" s="220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31</v>
      </c>
      <c r="E30" s="29"/>
      <c r="F30" s="29"/>
      <c r="G30" s="29"/>
      <c r="H30" s="29"/>
      <c r="I30" s="29"/>
      <c r="J30" s="68">
        <f>ROUND(J127,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35</v>
      </c>
      <c r="E33" s="24" t="s">
        <v>36</v>
      </c>
      <c r="F33" s="96">
        <f>ROUND((SUM(BE127:BE292)),  2)</f>
        <v>0</v>
      </c>
      <c r="G33" s="29"/>
      <c r="H33" s="29"/>
      <c r="I33" s="97">
        <v>0.21</v>
      </c>
      <c r="J33" s="96">
        <f>ROUND(((SUM(BE127:BE292))*I33),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37</v>
      </c>
      <c r="F34" s="96">
        <f>ROUND((SUM(BF127:BF292)),  2)</f>
        <v>0</v>
      </c>
      <c r="G34" s="29"/>
      <c r="H34" s="29"/>
      <c r="I34" s="97">
        <v>0.15</v>
      </c>
      <c r="J34" s="96">
        <f>ROUND(((SUM(BF127:BF292))*I34),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38</v>
      </c>
      <c r="F35" s="96">
        <f>ROUND((SUM(BG127:BG292)),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39</v>
      </c>
      <c r="F36" s="96">
        <f>ROUND((SUM(BH127:BH292)),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96">
        <f>ROUND((SUM(BI127:BI292)),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41</v>
      </c>
      <c r="E39" s="57"/>
      <c r="F39" s="57"/>
      <c r="G39" s="100" t="s">
        <v>42</v>
      </c>
      <c r="H39" s="101" t="s">
        <v>43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46</v>
      </c>
      <c r="E61" s="32"/>
      <c r="F61" s="104" t="s">
        <v>47</v>
      </c>
      <c r="G61" s="42" t="s">
        <v>46</v>
      </c>
      <c r="H61" s="32"/>
      <c r="I61" s="32"/>
      <c r="J61" s="10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46</v>
      </c>
      <c r="E76" s="32"/>
      <c r="F76" s="104" t="s">
        <v>47</v>
      </c>
      <c r="G76" s="42" t="s">
        <v>46</v>
      </c>
      <c r="H76" s="32"/>
      <c r="I76" s="32"/>
      <c r="J76" s="10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2" t="str">
        <f>E7</f>
        <v>Oprava rozvodů elektrické energie v žst. České Budějovice /TS 22/0,4 kV  Trägerova  ul.</v>
      </c>
      <c r="F85" s="223"/>
      <c r="G85" s="223"/>
      <c r="H85" s="22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1" t="str">
        <f>E9</f>
        <v>PS 350.1 - Technologie</v>
      </c>
      <c r="F87" s="221"/>
      <c r="G87" s="221"/>
      <c r="H87" s="22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101</v>
      </c>
      <c r="D94" s="98"/>
      <c r="E94" s="98"/>
      <c r="F94" s="98"/>
      <c r="G94" s="98"/>
      <c r="H94" s="98"/>
      <c r="I94" s="98"/>
      <c r="J94" s="107" t="s">
        <v>102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103</v>
      </c>
      <c r="D96" s="29"/>
      <c r="E96" s="29"/>
      <c r="F96" s="29"/>
      <c r="G96" s="29"/>
      <c r="H96" s="29"/>
      <c r="I96" s="29"/>
      <c r="J96" s="68">
        <f>J127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1:31" s="9" customFormat="1" ht="24.95" customHeight="1" x14ac:dyDescent="0.2">
      <c r="B97" s="109"/>
      <c r="D97" s="110" t="s">
        <v>149</v>
      </c>
      <c r="E97" s="111"/>
      <c r="F97" s="111"/>
      <c r="G97" s="111"/>
      <c r="H97" s="111"/>
      <c r="I97" s="111"/>
      <c r="J97" s="112">
        <f>J128</f>
        <v>0</v>
      </c>
      <c r="L97" s="109"/>
    </row>
    <row r="98" spans="1:31" s="10" customFormat="1" ht="19.899999999999999" customHeight="1" x14ac:dyDescent="0.2">
      <c r="B98" s="113"/>
      <c r="D98" s="114" t="s">
        <v>150</v>
      </c>
      <c r="E98" s="115"/>
      <c r="F98" s="115"/>
      <c r="G98" s="115"/>
      <c r="H98" s="115"/>
      <c r="I98" s="115"/>
      <c r="J98" s="116">
        <f>J129</f>
        <v>0</v>
      </c>
      <c r="L98" s="113"/>
    </row>
    <row r="99" spans="1:31" s="10" customFormat="1" ht="19.899999999999999" customHeight="1" x14ac:dyDescent="0.2">
      <c r="B99" s="113"/>
      <c r="D99" s="114" t="s">
        <v>151</v>
      </c>
      <c r="E99" s="115"/>
      <c r="F99" s="115"/>
      <c r="G99" s="115"/>
      <c r="H99" s="115"/>
      <c r="I99" s="115"/>
      <c r="J99" s="116">
        <f>J159</f>
        <v>0</v>
      </c>
      <c r="L99" s="113"/>
    </row>
    <row r="100" spans="1:31" s="10" customFormat="1" ht="19.899999999999999" customHeight="1" x14ac:dyDescent="0.2">
      <c r="B100" s="113"/>
      <c r="D100" s="114" t="s">
        <v>152</v>
      </c>
      <c r="E100" s="115"/>
      <c r="F100" s="115"/>
      <c r="G100" s="115"/>
      <c r="H100" s="115"/>
      <c r="I100" s="115"/>
      <c r="J100" s="116">
        <f>J188</f>
        <v>0</v>
      </c>
      <c r="L100" s="113"/>
    </row>
    <row r="101" spans="1:31" s="10" customFormat="1" ht="19.899999999999999" customHeight="1" x14ac:dyDescent="0.2">
      <c r="B101" s="113"/>
      <c r="D101" s="114" t="s">
        <v>153</v>
      </c>
      <c r="E101" s="115"/>
      <c r="F101" s="115"/>
      <c r="G101" s="115"/>
      <c r="H101" s="115"/>
      <c r="I101" s="115"/>
      <c r="J101" s="116">
        <f>J225</f>
        <v>0</v>
      </c>
      <c r="L101" s="113"/>
    </row>
    <row r="102" spans="1:31" s="10" customFormat="1" ht="19.899999999999999" customHeight="1" x14ac:dyDescent="0.2">
      <c r="B102" s="113"/>
      <c r="D102" s="114" t="s">
        <v>154</v>
      </c>
      <c r="E102" s="115"/>
      <c r="F102" s="115"/>
      <c r="G102" s="115"/>
      <c r="H102" s="115"/>
      <c r="I102" s="115"/>
      <c r="J102" s="116">
        <f>J247</f>
        <v>0</v>
      </c>
      <c r="L102" s="113"/>
    </row>
    <row r="103" spans="1:31" s="10" customFormat="1" ht="19.899999999999999" customHeight="1" x14ac:dyDescent="0.2">
      <c r="B103" s="113"/>
      <c r="D103" s="114" t="s">
        <v>155</v>
      </c>
      <c r="E103" s="115"/>
      <c r="F103" s="115"/>
      <c r="G103" s="115"/>
      <c r="H103" s="115"/>
      <c r="I103" s="115"/>
      <c r="J103" s="116">
        <f>J257</f>
        <v>0</v>
      </c>
      <c r="L103" s="113"/>
    </row>
    <row r="104" spans="1:31" s="10" customFormat="1" ht="19.899999999999999" customHeight="1" x14ac:dyDescent="0.2">
      <c r="B104" s="113"/>
      <c r="D104" s="114" t="s">
        <v>156</v>
      </c>
      <c r="E104" s="115"/>
      <c r="F104" s="115"/>
      <c r="G104" s="115"/>
      <c r="H104" s="115"/>
      <c r="I104" s="115"/>
      <c r="J104" s="116">
        <f>J274</f>
        <v>0</v>
      </c>
      <c r="L104" s="113"/>
    </row>
    <row r="105" spans="1:31" s="9" customFormat="1" ht="24.95" customHeight="1" x14ac:dyDescent="0.2">
      <c r="B105" s="109"/>
      <c r="D105" s="110" t="s">
        <v>157</v>
      </c>
      <c r="E105" s="111"/>
      <c r="F105" s="111"/>
      <c r="G105" s="111"/>
      <c r="H105" s="111"/>
      <c r="I105" s="111"/>
      <c r="J105" s="112">
        <f>J286</f>
        <v>0</v>
      </c>
      <c r="L105" s="109"/>
    </row>
    <row r="106" spans="1:31" s="9" customFormat="1" ht="24.95" customHeight="1" x14ac:dyDescent="0.2">
      <c r="B106" s="109"/>
      <c r="D106" s="110" t="s">
        <v>158</v>
      </c>
      <c r="E106" s="111"/>
      <c r="F106" s="111"/>
      <c r="G106" s="111"/>
      <c r="H106" s="111"/>
      <c r="I106" s="111"/>
      <c r="J106" s="112">
        <f>J291</f>
        <v>0</v>
      </c>
      <c r="L106" s="109"/>
    </row>
    <row r="107" spans="1:31" s="10" customFormat="1" ht="19.899999999999999" customHeight="1" x14ac:dyDescent="0.2">
      <c r="B107" s="113"/>
      <c r="D107" s="114" t="s">
        <v>159</v>
      </c>
      <c r="E107" s="115"/>
      <c r="F107" s="115"/>
      <c r="G107" s="115"/>
      <c r="H107" s="115"/>
      <c r="I107" s="115"/>
      <c r="J107" s="116">
        <f>J292</f>
        <v>0</v>
      </c>
      <c r="L107" s="113"/>
    </row>
    <row r="108" spans="1:31" s="2" customFormat="1" ht="21.75" customHeight="1" x14ac:dyDescent="0.2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 x14ac:dyDescent="0.2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5" customHeight="1" x14ac:dyDescent="0.2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5" customHeight="1" x14ac:dyDescent="0.2">
      <c r="A114" s="29"/>
      <c r="B114" s="30"/>
      <c r="C114" s="18" t="s">
        <v>107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 x14ac:dyDescent="0.2">
      <c r="A116" s="29"/>
      <c r="B116" s="30"/>
      <c r="C116" s="24" t="s">
        <v>16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 x14ac:dyDescent="0.2">
      <c r="A117" s="29"/>
      <c r="B117" s="30"/>
      <c r="C117" s="29"/>
      <c r="D117" s="29"/>
      <c r="E117" s="222" t="str">
        <f>E7</f>
        <v>Oprava rozvodů elektrické energie v žst. České Budějovice /TS 22/0,4 kV  Trägerova  ul.</v>
      </c>
      <c r="F117" s="223"/>
      <c r="G117" s="223"/>
      <c r="H117" s="223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 x14ac:dyDescent="0.2">
      <c r="A118" s="29"/>
      <c r="B118" s="30"/>
      <c r="C118" s="24" t="s">
        <v>98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 x14ac:dyDescent="0.2">
      <c r="A119" s="29"/>
      <c r="B119" s="30"/>
      <c r="C119" s="29"/>
      <c r="D119" s="29"/>
      <c r="E119" s="201" t="str">
        <f>E9</f>
        <v>PS 350.1 - Technologie</v>
      </c>
      <c r="F119" s="221"/>
      <c r="G119" s="221"/>
      <c r="H119" s="221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 x14ac:dyDescent="0.2">
      <c r="A121" s="29"/>
      <c r="B121" s="30"/>
      <c r="C121" s="24" t="s">
        <v>19</v>
      </c>
      <c r="D121" s="29"/>
      <c r="E121" s="29"/>
      <c r="F121" s="22" t="str">
        <f>F12</f>
        <v xml:space="preserve"> </v>
      </c>
      <c r="G121" s="29"/>
      <c r="H121" s="29"/>
      <c r="I121" s="24" t="s">
        <v>21</v>
      </c>
      <c r="J121" s="52">
        <f>IF(J12="","",J12)</f>
        <v>0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 x14ac:dyDescent="0.2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 x14ac:dyDescent="0.2">
      <c r="A123" s="29"/>
      <c r="B123" s="30"/>
      <c r="C123" s="24" t="s">
        <v>22</v>
      </c>
      <c r="D123" s="29"/>
      <c r="E123" s="29"/>
      <c r="F123" s="22" t="str">
        <f>E15</f>
        <v xml:space="preserve"> </v>
      </c>
      <c r="G123" s="29"/>
      <c r="H123" s="29"/>
      <c r="I123" s="24" t="s">
        <v>27</v>
      </c>
      <c r="J123" s="27" t="str">
        <f>E21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 x14ac:dyDescent="0.2">
      <c r="A124" s="29"/>
      <c r="B124" s="30"/>
      <c r="C124" s="24" t="s">
        <v>25</v>
      </c>
      <c r="D124" s="29"/>
      <c r="E124" s="29"/>
      <c r="F124" s="22" t="str">
        <f>IF(E18="","",E18)</f>
        <v>Vyplň údaj</v>
      </c>
      <c r="G124" s="29"/>
      <c r="H124" s="29"/>
      <c r="I124" s="24" t="s">
        <v>29</v>
      </c>
      <c r="J124" s="27" t="str">
        <f>E24</f>
        <v xml:space="preserve"> 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 x14ac:dyDescent="0.2">
      <c r="A126" s="117"/>
      <c r="B126" s="118"/>
      <c r="C126" s="119" t="s">
        <v>108</v>
      </c>
      <c r="D126" s="120" t="s">
        <v>56</v>
      </c>
      <c r="E126" s="120" t="s">
        <v>52</v>
      </c>
      <c r="F126" s="120" t="s">
        <v>53</v>
      </c>
      <c r="G126" s="120" t="s">
        <v>109</v>
      </c>
      <c r="H126" s="120" t="s">
        <v>110</v>
      </c>
      <c r="I126" s="120" t="s">
        <v>111</v>
      </c>
      <c r="J126" s="120" t="s">
        <v>102</v>
      </c>
      <c r="K126" s="121" t="s">
        <v>112</v>
      </c>
      <c r="L126" s="122"/>
      <c r="M126" s="59" t="s">
        <v>1</v>
      </c>
      <c r="N126" s="60" t="s">
        <v>35</v>
      </c>
      <c r="O126" s="60" t="s">
        <v>113</v>
      </c>
      <c r="P126" s="60" t="s">
        <v>114</v>
      </c>
      <c r="Q126" s="60" t="s">
        <v>115</v>
      </c>
      <c r="R126" s="60" t="s">
        <v>116</v>
      </c>
      <c r="S126" s="60" t="s">
        <v>117</v>
      </c>
      <c r="T126" s="61" t="s">
        <v>118</v>
      </c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</row>
    <row r="127" spans="1:63" s="2" customFormat="1" ht="22.9" customHeight="1" x14ac:dyDescent="0.25">
      <c r="A127" s="29"/>
      <c r="B127" s="30"/>
      <c r="C127" s="66" t="s">
        <v>119</v>
      </c>
      <c r="D127" s="29"/>
      <c r="E127" s="29"/>
      <c r="F127" s="29"/>
      <c r="G127" s="29"/>
      <c r="H127" s="29"/>
      <c r="I127" s="29"/>
      <c r="J127" s="123">
        <f>BK127</f>
        <v>0</v>
      </c>
      <c r="K127" s="29"/>
      <c r="L127" s="30"/>
      <c r="M127" s="62"/>
      <c r="N127" s="53"/>
      <c r="O127" s="63"/>
      <c r="P127" s="124">
        <f>P128+P286+P291</f>
        <v>0</v>
      </c>
      <c r="Q127" s="63"/>
      <c r="R127" s="124">
        <f>R128+R286+R291</f>
        <v>0</v>
      </c>
      <c r="S127" s="63"/>
      <c r="T127" s="125">
        <f>T128+T286+T291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70</v>
      </c>
      <c r="AU127" s="14" t="s">
        <v>104</v>
      </c>
      <c r="BK127" s="126">
        <f>BK128+BK286+BK291</f>
        <v>0</v>
      </c>
    </row>
    <row r="128" spans="1:63" s="12" customFormat="1" ht="25.9" customHeight="1" x14ac:dyDescent="0.2">
      <c r="B128" s="127"/>
      <c r="D128" s="128" t="s">
        <v>70</v>
      </c>
      <c r="E128" s="129" t="s">
        <v>160</v>
      </c>
      <c r="F128" s="129" t="s">
        <v>161</v>
      </c>
      <c r="I128" s="130"/>
      <c r="J128" s="131">
        <f>BK128</f>
        <v>0</v>
      </c>
      <c r="L128" s="127"/>
      <c r="M128" s="132"/>
      <c r="N128" s="133"/>
      <c r="O128" s="133"/>
      <c r="P128" s="134">
        <f>P129+P159+P188+P225+P247+P257+P274</f>
        <v>0</v>
      </c>
      <c r="Q128" s="133"/>
      <c r="R128" s="134">
        <f>R129+R159+R188+R225+R247+R257+R274</f>
        <v>0</v>
      </c>
      <c r="S128" s="133"/>
      <c r="T128" s="135">
        <f>T129+T159+T188+T225+T247+T257+T274</f>
        <v>0</v>
      </c>
      <c r="AR128" s="128" t="s">
        <v>78</v>
      </c>
      <c r="AT128" s="136" t="s">
        <v>70</v>
      </c>
      <c r="AU128" s="136" t="s">
        <v>71</v>
      </c>
      <c r="AY128" s="128" t="s">
        <v>123</v>
      </c>
      <c r="BK128" s="137">
        <f>BK129+BK159+BK188+BK225+BK247+BK257+BK274</f>
        <v>0</v>
      </c>
    </row>
    <row r="129" spans="1:65" s="12" customFormat="1" ht="22.9" customHeight="1" x14ac:dyDescent="0.2">
      <c r="B129" s="127"/>
      <c r="D129" s="128" t="s">
        <v>70</v>
      </c>
      <c r="E129" s="138" t="s">
        <v>162</v>
      </c>
      <c r="F129" s="138" t="s">
        <v>163</v>
      </c>
      <c r="I129" s="130"/>
      <c r="J129" s="139">
        <f>BK129</f>
        <v>0</v>
      </c>
      <c r="L129" s="127"/>
      <c r="M129" s="132"/>
      <c r="N129" s="133"/>
      <c r="O129" s="133"/>
      <c r="P129" s="134">
        <f>SUM(P130:P158)</f>
        <v>0</v>
      </c>
      <c r="Q129" s="133"/>
      <c r="R129" s="134">
        <f>SUM(R130:R158)</f>
        <v>0</v>
      </c>
      <c r="S129" s="133"/>
      <c r="T129" s="135">
        <f>SUM(T130:T158)</f>
        <v>0</v>
      </c>
      <c r="AR129" s="128" t="s">
        <v>78</v>
      </c>
      <c r="AT129" s="136" t="s">
        <v>70</v>
      </c>
      <c r="AU129" s="136" t="s">
        <v>78</v>
      </c>
      <c r="AY129" s="128" t="s">
        <v>123</v>
      </c>
      <c r="BK129" s="137">
        <f>SUM(BK130:BK158)</f>
        <v>0</v>
      </c>
    </row>
    <row r="130" spans="1:65" s="2" customFormat="1" ht="60" x14ac:dyDescent="0.2">
      <c r="A130" s="29"/>
      <c r="B130" s="140"/>
      <c r="C130" s="141" t="s">
        <v>78</v>
      </c>
      <c r="D130" s="141" t="s">
        <v>126</v>
      </c>
      <c r="E130" s="142" t="s">
        <v>164</v>
      </c>
      <c r="F130" s="143" t="s">
        <v>165</v>
      </c>
      <c r="G130" s="144" t="s">
        <v>129</v>
      </c>
      <c r="H130" s="145">
        <v>50</v>
      </c>
      <c r="I130" s="146"/>
      <c r="J130" s="147">
        <f t="shared" ref="J130:J143" si="0">ROUND(I130*H130,2)</f>
        <v>0</v>
      </c>
      <c r="K130" s="143" t="s">
        <v>166</v>
      </c>
      <c r="L130" s="30"/>
      <c r="M130" s="148" t="s">
        <v>1</v>
      </c>
      <c r="N130" s="149" t="s">
        <v>36</v>
      </c>
      <c r="O130" s="55"/>
      <c r="P130" s="150">
        <f t="shared" ref="P130:P143" si="1">O130*H130</f>
        <v>0</v>
      </c>
      <c r="Q130" s="150">
        <v>0</v>
      </c>
      <c r="R130" s="150">
        <f t="shared" ref="R130:R143" si="2">Q130*H130</f>
        <v>0</v>
      </c>
      <c r="S130" s="150">
        <v>0</v>
      </c>
      <c r="T130" s="151">
        <f t="shared" ref="T130:T143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2" t="s">
        <v>142</v>
      </c>
      <c r="AT130" s="152" t="s">
        <v>126</v>
      </c>
      <c r="AU130" s="152" t="s">
        <v>80</v>
      </c>
      <c r="AY130" s="14" t="s">
        <v>123</v>
      </c>
      <c r="BE130" s="153">
        <f t="shared" ref="BE130:BE143" si="4">IF(N130="základní",J130,0)</f>
        <v>0</v>
      </c>
      <c r="BF130" s="153">
        <f t="shared" ref="BF130:BF143" si="5">IF(N130="snížená",J130,0)</f>
        <v>0</v>
      </c>
      <c r="BG130" s="153">
        <f t="shared" ref="BG130:BG143" si="6">IF(N130="zákl. přenesená",J130,0)</f>
        <v>0</v>
      </c>
      <c r="BH130" s="153">
        <f t="shared" ref="BH130:BH143" si="7">IF(N130="sníž. přenesená",J130,0)</f>
        <v>0</v>
      </c>
      <c r="BI130" s="153">
        <f t="shared" ref="BI130:BI143" si="8">IF(N130="nulová",J130,0)</f>
        <v>0</v>
      </c>
      <c r="BJ130" s="14" t="s">
        <v>78</v>
      </c>
      <c r="BK130" s="153">
        <f t="shared" ref="BK130:BK143" si="9">ROUND(I130*H130,2)</f>
        <v>0</v>
      </c>
      <c r="BL130" s="14" t="s">
        <v>142</v>
      </c>
      <c r="BM130" s="152" t="s">
        <v>80</v>
      </c>
    </row>
    <row r="131" spans="1:65" s="2" customFormat="1" ht="24" x14ac:dyDescent="0.2">
      <c r="A131" s="29"/>
      <c r="B131" s="140"/>
      <c r="C131" s="163" t="s">
        <v>80</v>
      </c>
      <c r="D131" s="163" t="s">
        <v>120</v>
      </c>
      <c r="E131" s="164" t="s">
        <v>167</v>
      </c>
      <c r="F131" s="165" t="s">
        <v>168</v>
      </c>
      <c r="G131" s="166" t="s">
        <v>129</v>
      </c>
      <c r="H131" s="167">
        <v>50</v>
      </c>
      <c r="I131" s="168"/>
      <c r="J131" s="169">
        <f t="shared" si="0"/>
        <v>0</v>
      </c>
      <c r="K131" s="165" t="s">
        <v>166</v>
      </c>
      <c r="L131" s="170"/>
      <c r="M131" s="171" t="s">
        <v>1</v>
      </c>
      <c r="N131" s="172" t="s">
        <v>36</v>
      </c>
      <c r="O131" s="55"/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2" t="s">
        <v>169</v>
      </c>
      <c r="AT131" s="152" t="s">
        <v>120</v>
      </c>
      <c r="AU131" s="152" t="s">
        <v>80</v>
      </c>
      <c r="AY131" s="14" t="s">
        <v>123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4" t="s">
        <v>78</v>
      </c>
      <c r="BK131" s="153">
        <f t="shared" si="9"/>
        <v>0</v>
      </c>
      <c r="BL131" s="14" t="s">
        <v>142</v>
      </c>
      <c r="BM131" s="152" t="s">
        <v>142</v>
      </c>
    </row>
    <row r="132" spans="1:65" s="2" customFormat="1" ht="48" x14ac:dyDescent="0.2">
      <c r="A132" s="29"/>
      <c r="B132" s="140"/>
      <c r="C132" s="141" t="s">
        <v>122</v>
      </c>
      <c r="D132" s="141" t="s">
        <v>126</v>
      </c>
      <c r="E132" s="142" t="s">
        <v>170</v>
      </c>
      <c r="F132" s="143" t="s">
        <v>171</v>
      </c>
      <c r="G132" s="144" t="s">
        <v>129</v>
      </c>
      <c r="H132" s="145">
        <v>135</v>
      </c>
      <c r="I132" s="146"/>
      <c r="J132" s="147">
        <f t="shared" si="0"/>
        <v>0</v>
      </c>
      <c r="K132" s="143" t="s">
        <v>166</v>
      </c>
      <c r="L132" s="30"/>
      <c r="M132" s="148" t="s">
        <v>1</v>
      </c>
      <c r="N132" s="149" t="s">
        <v>36</v>
      </c>
      <c r="O132" s="55"/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2" t="s">
        <v>142</v>
      </c>
      <c r="AT132" s="152" t="s">
        <v>126</v>
      </c>
      <c r="AU132" s="152" t="s">
        <v>80</v>
      </c>
      <c r="AY132" s="14" t="s">
        <v>123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4" t="s">
        <v>78</v>
      </c>
      <c r="BK132" s="153">
        <f t="shared" si="9"/>
        <v>0</v>
      </c>
      <c r="BL132" s="14" t="s">
        <v>142</v>
      </c>
      <c r="BM132" s="152" t="s">
        <v>172</v>
      </c>
    </row>
    <row r="133" spans="1:65" s="2" customFormat="1" ht="24" x14ac:dyDescent="0.2">
      <c r="A133" s="29"/>
      <c r="B133" s="140"/>
      <c r="C133" s="163" t="s">
        <v>142</v>
      </c>
      <c r="D133" s="163" t="s">
        <v>120</v>
      </c>
      <c r="E133" s="164" t="s">
        <v>173</v>
      </c>
      <c r="F133" s="165" t="s">
        <v>174</v>
      </c>
      <c r="G133" s="166" t="s">
        <v>175</v>
      </c>
      <c r="H133" s="167">
        <v>25</v>
      </c>
      <c r="I133" s="168"/>
      <c r="J133" s="169">
        <f t="shared" si="0"/>
        <v>0</v>
      </c>
      <c r="K133" s="165" t="s">
        <v>166</v>
      </c>
      <c r="L133" s="170"/>
      <c r="M133" s="171" t="s">
        <v>1</v>
      </c>
      <c r="N133" s="172" t="s">
        <v>36</v>
      </c>
      <c r="O133" s="55"/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2" t="s">
        <v>169</v>
      </c>
      <c r="AT133" s="152" t="s">
        <v>120</v>
      </c>
      <c r="AU133" s="152" t="s">
        <v>80</v>
      </c>
      <c r="AY133" s="14" t="s">
        <v>123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4" t="s">
        <v>78</v>
      </c>
      <c r="BK133" s="153">
        <f t="shared" si="9"/>
        <v>0</v>
      </c>
      <c r="BL133" s="14" t="s">
        <v>142</v>
      </c>
      <c r="BM133" s="152" t="s">
        <v>169</v>
      </c>
    </row>
    <row r="134" spans="1:65" s="2" customFormat="1" ht="24" x14ac:dyDescent="0.2">
      <c r="A134" s="29"/>
      <c r="B134" s="140"/>
      <c r="C134" s="163" t="s">
        <v>176</v>
      </c>
      <c r="D134" s="163" t="s">
        <v>120</v>
      </c>
      <c r="E134" s="164" t="s">
        <v>177</v>
      </c>
      <c r="F134" s="165" t="s">
        <v>178</v>
      </c>
      <c r="G134" s="166" t="s">
        <v>175</v>
      </c>
      <c r="H134" s="167">
        <v>20</v>
      </c>
      <c r="I134" s="168"/>
      <c r="J134" s="169">
        <f t="shared" si="0"/>
        <v>0</v>
      </c>
      <c r="K134" s="165" t="s">
        <v>166</v>
      </c>
      <c r="L134" s="170"/>
      <c r="M134" s="171" t="s">
        <v>1</v>
      </c>
      <c r="N134" s="172" t="s">
        <v>36</v>
      </c>
      <c r="O134" s="55"/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2" t="s">
        <v>169</v>
      </c>
      <c r="AT134" s="152" t="s">
        <v>120</v>
      </c>
      <c r="AU134" s="152" t="s">
        <v>80</v>
      </c>
      <c r="AY134" s="14" t="s">
        <v>123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4" t="s">
        <v>78</v>
      </c>
      <c r="BK134" s="153">
        <f t="shared" si="9"/>
        <v>0</v>
      </c>
      <c r="BL134" s="14" t="s">
        <v>142</v>
      </c>
      <c r="BM134" s="152" t="s">
        <v>179</v>
      </c>
    </row>
    <row r="135" spans="1:65" s="2" customFormat="1" ht="48" x14ac:dyDescent="0.2">
      <c r="A135" s="29"/>
      <c r="B135" s="140"/>
      <c r="C135" s="141" t="s">
        <v>172</v>
      </c>
      <c r="D135" s="141" t="s">
        <v>126</v>
      </c>
      <c r="E135" s="142" t="s">
        <v>180</v>
      </c>
      <c r="F135" s="143" t="s">
        <v>181</v>
      </c>
      <c r="G135" s="144" t="s">
        <v>129</v>
      </c>
      <c r="H135" s="145">
        <v>30</v>
      </c>
      <c r="I135" s="146"/>
      <c r="J135" s="147">
        <f t="shared" si="0"/>
        <v>0</v>
      </c>
      <c r="K135" s="143" t="s">
        <v>166</v>
      </c>
      <c r="L135" s="30"/>
      <c r="M135" s="148" t="s">
        <v>1</v>
      </c>
      <c r="N135" s="149" t="s">
        <v>36</v>
      </c>
      <c r="O135" s="55"/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2" t="s">
        <v>142</v>
      </c>
      <c r="AT135" s="152" t="s">
        <v>126</v>
      </c>
      <c r="AU135" s="152" t="s">
        <v>80</v>
      </c>
      <c r="AY135" s="14" t="s">
        <v>123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4" t="s">
        <v>78</v>
      </c>
      <c r="BK135" s="153">
        <f t="shared" si="9"/>
        <v>0</v>
      </c>
      <c r="BL135" s="14" t="s">
        <v>142</v>
      </c>
      <c r="BM135" s="152" t="s">
        <v>182</v>
      </c>
    </row>
    <row r="136" spans="1:65" s="2" customFormat="1" ht="24" x14ac:dyDescent="0.2">
      <c r="A136" s="29"/>
      <c r="B136" s="140"/>
      <c r="C136" s="163" t="s">
        <v>183</v>
      </c>
      <c r="D136" s="163" t="s">
        <v>120</v>
      </c>
      <c r="E136" s="164" t="s">
        <v>184</v>
      </c>
      <c r="F136" s="165" t="s">
        <v>185</v>
      </c>
      <c r="G136" s="166" t="s">
        <v>175</v>
      </c>
      <c r="H136" s="167">
        <v>10</v>
      </c>
      <c r="I136" s="168"/>
      <c r="J136" s="169">
        <f t="shared" si="0"/>
        <v>0</v>
      </c>
      <c r="K136" s="165" t="s">
        <v>166</v>
      </c>
      <c r="L136" s="170"/>
      <c r="M136" s="171" t="s">
        <v>1</v>
      </c>
      <c r="N136" s="172" t="s">
        <v>36</v>
      </c>
      <c r="O136" s="55"/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2" t="s">
        <v>169</v>
      </c>
      <c r="AT136" s="152" t="s">
        <v>120</v>
      </c>
      <c r="AU136" s="152" t="s">
        <v>80</v>
      </c>
      <c r="AY136" s="14" t="s">
        <v>123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4" t="s">
        <v>78</v>
      </c>
      <c r="BK136" s="153">
        <f t="shared" si="9"/>
        <v>0</v>
      </c>
      <c r="BL136" s="14" t="s">
        <v>142</v>
      </c>
      <c r="BM136" s="152" t="s">
        <v>186</v>
      </c>
    </row>
    <row r="137" spans="1:65" s="2" customFormat="1" ht="33" customHeight="1" x14ac:dyDescent="0.2">
      <c r="A137" s="29"/>
      <c r="B137" s="140"/>
      <c r="C137" s="141" t="s">
        <v>169</v>
      </c>
      <c r="D137" s="141" t="s">
        <v>126</v>
      </c>
      <c r="E137" s="142" t="s">
        <v>187</v>
      </c>
      <c r="F137" s="143" t="s">
        <v>188</v>
      </c>
      <c r="G137" s="144" t="s">
        <v>175</v>
      </c>
      <c r="H137" s="145">
        <v>17</v>
      </c>
      <c r="I137" s="146"/>
      <c r="J137" s="147">
        <f t="shared" si="0"/>
        <v>0</v>
      </c>
      <c r="K137" s="143" t="s">
        <v>166</v>
      </c>
      <c r="L137" s="30"/>
      <c r="M137" s="148" t="s">
        <v>1</v>
      </c>
      <c r="N137" s="149" t="s">
        <v>36</v>
      </c>
      <c r="O137" s="55"/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2" t="s">
        <v>142</v>
      </c>
      <c r="AT137" s="152" t="s">
        <v>126</v>
      </c>
      <c r="AU137" s="152" t="s">
        <v>80</v>
      </c>
      <c r="AY137" s="14" t="s">
        <v>123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4" t="s">
        <v>78</v>
      </c>
      <c r="BK137" s="153">
        <f t="shared" si="9"/>
        <v>0</v>
      </c>
      <c r="BL137" s="14" t="s">
        <v>142</v>
      </c>
      <c r="BM137" s="152" t="s">
        <v>189</v>
      </c>
    </row>
    <row r="138" spans="1:65" s="2" customFormat="1" ht="24" x14ac:dyDescent="0.2">
      <c r="A138" s="29"/>
      <c r="B138" s="140"/>
      <c r="C138" s="163" t="s">
        <v>190</v>
      </c>
      <c r="D138" s="163" t="s">
        <v>120</v>
      </c>
      <c r="E138" s="164" t="s">
        <v>191</v>
      </c>
      <c r="F138" s="165" t="s">
        <v>192</v>
      </c>
      <c r="G138" s="166" t="s">
        <v>175</v>
      </c>
      <c r="H138" s="167">
        <v>17</v>
      </c>
      <c r="I138" s="168"/>
      <c r="J138" s="169">
        <f t="shared" si="0"/>
        <v>0</v>
      </c>
      <c r="K138" s="165" t="s">
        <v>166</v>
      </c>
      <c r="L138" s="170"/>
      <c r="M138" s="171" t="s">
        <v>1</v>
      </c>
      <c r="N138" s="172" t="s">
        <v>36</v>
      </c>
      <c r="O138" s="55"/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2" t="s">
        <v>169</v>
      </c>
      <c r="AT138" s="152" t="s">
        <v>120</v>
      </c>
      <c r="AU138" s="152" t="s">
        <v>80</v>
      </c>
      <c r="AY138" s="14" t="s">
        <v>123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4" t="s">
        <v>78</v>
      </c>
      <c r="BK138" s="153">
        <f t="shared" si="9"/>
        <v>0</v>
      </c>
      <c r="BL138" s="14" t="s">
        <v>142</v>
      </c>
      <c r="BM138" s="152" t="s">
        <v>193</v>
      </c>
    </row>
    <row r="139" spans="1:65" s="2" customFormat="1" ht="48" x14ac:dyDescent="0.2">
      <c r="A139" s="29"/>
      <c r="B139" s="140"/>
      <c r="C139" s="141" t="s">
        <v>179</v>
      </c>
      <c r="D139" s="141" t="s">
        <v>126</v>
      </c>
      <c r="E139" s="142" t="s">
        <v>194</v>
      </c>
      <c r="F139" s="143" t="s">
        <v>195</v>
      </c>
      <c r="G139" s="144" t="s">
        <v>175</v>
      </c>
      <c r="H139" s="145">
        <v>9</v>
      </c>
      <c r="I139" s="146"/>
      <c r="J139" s="147">
        <f t="shared" si="0"/>
        <v>0</v>
      </c>
      <c r="K139" s="143" t="s">
        <v>166</v>
      </c>
      <c r="L139" s="30"/>
      <c r="M139" s="148" t="s">
        <v>1</v>
      </c>
      <c r="N139" s="149" t="s">
        <v>36</v>
      </c>
      <c r="O139" s="55"/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2" t="s">
        <v>142</v>
      </c>
      <c r="AT139" s="152" t="s">
        <v>126</v>
      </c>
      <c r="AU139" s="152" t="s">
        <v>80</v>
      </c>
      <c r="AY139" s="14" t="s">
        <v>123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4" t="s">
        <v>78</v>
      </c>
      <c r="BK139" s="153">
        <f t="shared" si="9"/>
        <v>0</v>
      </c>
      <c r="BL139" s="14" t="s">
        <v>142</v>
      </c>
      <c r="BM139" s="152" t="s">
        <v>196</v>
      </c>
    </row>
    <row r="140" spans="1:65" s="2" customFormat="1" ht="24" x14ac:dyDescent="0.2">
      <c r="A140" s="29"/>
      <c r="B140" s="140"/>
      <c r="C140" s="163" t="s">
        <v>197</v>
      </c>
      <c r="D140" s="163" t="s">
        <v>120</v>
      </c>
      <c r="E140" s="164" t="s">
        <v>198</v>
      </c>
      <c r="F140" s="165" t="s">
        <v>199</v>
      </c>
      <c r="G140" s="166" t="s">
        <v>175</v>
      </c>
      <c r="H140" s="167">
        <v>9</v>
      </c>
      <c r="I140" s="168"/>
      <c r="J140" s="169">
        <f t="shared" si="0"/>
        <v>0</v>
      </c>
      <c r="K140" s="165" t="s">
        <v>166</v>
      </c>
      <c r="L140" s="170"/>
      <c r="M140" s="171" t="s">
        <v>1</v>
      </c>
      <c r="N140" s="172" t="s">
        <v>36</v>
      </c>
      <c r="O140" s="55"/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2" t="s">
        <v>169</v>
      </c>
      <c r="AT140" s="152" t="s">
        <v>120</v>
      </c>
      <c r="AU140" s="152" t="s">
        <v>80</v>
      </c>
      <c r="AY140" s="14" t="s">
        <v>123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4" t="s">
        <v>78</v>
      </c>
      <c r="BK140" s="153">
        <f t="shared" si="9"/>
        <v>0</v>
      </c>
      <c r="BL140" s="14" t="s">
        <v>142</v>
      </c>
      <c r="BM140" s="152" t="s">
        <v>200</v>
      </c>
    </row>
    <row r="141" spans="1:65" s="2" customFormat="1" ht="48" x14ac:dyDescent="0.2">
      <c r="A141" s="29"/>
      <c r="B141" s="140"/>
      <c r="C141" s="141" t="s">
        <v>182</v>
      </c>
      <c r="D141" s="141" t="s">
        <v>126</v>
      </c>
      <c r="E141" s="142" t="s">
        <v>201</v>
      </c>
      <c r="F141" s="143" t="s">
        <v>202</v>
      </c>
      <c r="G141" s="144" t="s">
        <v>175</v>
      </c>
      <c r="H141" s="145">
        <v>8</v>
      </c>
      <c r="I141" s="146"/>
      <c r="J141" s="147">
        <f t="shared" si="0"/>
        <v>0</v>
      </c>
      <c r="K141" s="143" t="s">
        <v>166</v>
      </c>
      <c r="L141" s="30"/>
      <c r="M141" s="148" t="s">
        <v>1</v>
      </c>
      <c r="N141" s="149" t="s">
        <v>36</v>
      </c>
      <c r="O141" s="55"/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2" t="s">
        <v>142</v>
      </c>
      <c r="AT141" s="152" t="s">
        <v>126</v>
      </c>
      <c r="AU141" s="152" t="s">
        <v>80</v>
      </c>
      <c r="AY141" s="14" t="s">
        <v>123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4" t="s">
        <v>78</v>
      </c>
      <c r="BK141" s="153">
        <f t="shared" si="9"/>
        <v>0</v>
      </c>
      <c r="BL141" s="14" t="s">
        <v>142</v>
      </c>
      <c r="BM141" s="152" t="s">
        <v>203</v>
      </c>
    </row>
    <row r="142" spans="1:65" s="2" customFormat="1" ht="24" x14ac:dyDescent="0.2">
      <c r="A142" s="29"/>
      <c r="B142" s="140"/>
      <c r="C142" s="163" t="s">
        <v>204</v>
      </c>
      <c r="D142" s="163" t="s">
        <v>120</v>
      </c>
      <c r="E142" s="164" t="s">
        <v>205</v>
      </c>
      <c r="F142" s="165" t="s">
        <v>206</v>
      </c>
      <c r="G142" s="166" t="s">
        <v>175</v>
      </c>
      <c r="H142" s="167">
        <v>7</v>
      </c>
      <c r="I142" s="168"/>
      <c r="J142" s="169">
        <f t="shared" si="0"/>
        <v>0</v>
      </c>
      <c r="K142" s="165" t="s">
        <v>166</v>
      </c>
      <c r="L142" s="170"/>
      <c r="M142" s="171" t="s">
        <v>1</v>
      </c>
      <c r="N142" s="172" t="s">
        <v>36</v>
      </c>
      <c r="O142" s="55"/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2" t="s">
        <v>169</v>
      </c>
      <c r="AT142" s="152" t="s">
        <v>120</v>
      </c>
      <c r="AU142" s="152" t="s">
        <v>80</v>
      </c>
      <c r="AY142" s="14" t="s">
        <v>123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4" t="s">
        <v>78</v>
      </c>
      <c r="BK142" s="153">
        <f t="shared" si="9"/>
        <v>0</v>
      </c>
      <c r="BL142" s="14" t="s">
        <v>142</v>
      </c>
      <c r="BM142" s="152" t="s">
        <v>207</v>
      </c>
    </row>
    <row r="143" spans="1:65" s="2" customFormat="1" ht="33" customHeight="1" x14ac:dyDescent="0.2">
      <c r="A143" s="29"/>
      <c r="B143" s="140"/>
      <c r="C143" s="163" t="s">
        <v>208</v>
      </c>
      <c r="D143" s="163" t="s">
        <v>120</v>
      </c>
      <c r="E143" s="164" t="s">
        <v>209</v>
      </c>
      <c r="F143" s="165" t="s">
        <v>210</v>
      </c>
      <c r="G143" s="166" t="s">
        <v>175</v>
      </c>
      <c r="H143" s="167">
        <v>1</v>
      </c>
      <c r="I143" s="168"/>
      <c r="J143" s="169">
        <f t="shared" si="0"/>
        <v>0</v>
      </c>
      <c r="K143" s="165" t="s">
        <v>166</v>
      </c>
      <c r="L143" s="170"/>
      <c r="M143" s="171" t="s">
        <v>1</v>
      </c>
      <c r="N143" s="172" t="s">
        <v>36</v>
      </c>
      <c r="O143" s="55"/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2" t="s">
        <v>169</v>
      </c>
      <c r="AT143" s="152" t="s">
        <v>120</v>
      </c>
      <c r="AU143" s="152" t="s">
        <v>80</v>
      </c>
      <c r="AY143" s="14" t="s">
        <v>123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4" t="s">
        <v>78</v>
      </c>
      <c r="BK143" s="153">
        <f t="shared" si="9"/>
        <v>0</v>
      </c>
      <c r="BL143" s="14" t="s">
        <v>142</v>
      </c>
      <c r="BM143" s="152" t="s">
        <v>211</v>
      </c>
    </row>
    <row r="144" spans="1:65" s="2" customFormat="1" ht="29.25" x14ac:dyDescent="0.2">
      <c r="A144" s="29"/>
      <c r="B144" s="30"/>
      <c r="C144" s="29"/>
      <c r="D144" s="154" t="s">
        <v>133</v>
      </c>
      <c r="E144" s="29"/>
      <c r="F144" s="155" t="s">
        <v>212</v>
      </c>
      <c r="G144" s="29"/>
      <c r="H144" s="29"/>
      <c r="I144" s="156"/>
      <c r="J144" s="29"/>
      <c r="K144" s="29"/>
      <c r="L144" s="30"/>
      <c r="M144" s="157"/>
      <c r="N144" s="158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133</v>
      </c>
      <c r="AU144" s="14" t="s">
        <v>80</v>
      </c>
    </row>
    <row r="145" spans="1:65" s="2" customFormat="1" ht="36" x14ac:dyDescent="0.2">
      <c r="A145" s="29"/>
      <c r="B145" s="140"/>
      <c r="C145" s="141" t="s">
        <v>8</v>
      </c>
      <c r="D145" s="141" t="s">
        <v>126</v>
      </c>
      <c r="E145" s="142" t="s">
        <v>213</v>
      </c>
      <c r="F145" s="143" t="s">
        <v>214</v>
      </c>
      <c r="G145" s="144" t="s">
        <v>175</v>
      </c>
      <c r="H145" s="145">
        <v>8</v>
      </c>
      <c r="I145" s="146"/>
      <c r="J145" s="147">
        <f>ROUND(I145*H145,2)</f>
        <v>0</v>
      </c>
      <c r="K145" s="143" t="s">
        <v>166</v>
      </c>
      <c r="L145" s="30"/>
      <c r="M145" s="148" t="s">
        <v>1</v>
      </c>
      <c r="N145" s="149" t="s">
        <v>36</v>
      </c>
      <c r="O145" s="55"/>
      <c r="P145" s="150">
        <f>O145*H145</f>
        <v>0</v>
      </c>
      <c r="Q145" s="150">
        <v>0</v>
      </c>
      <c r="R145" s="150">
        <f>Q145*H145</f>
        <v>0</v>
      </c>
      <c r="S145" s="150">
        <v>0</v>
      </c>
      <c r="T145" s="151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2" t="s">
        <v>142</v>
      </c>
      <c r="AT145" s="152" t="s">
        <v>126</v>
      </c>
      <c r="AU145" s="152" t="s">
        <v>80</v>
      </c>
      <c r="AY145" s="14" t="s">
        <v>123</v>
      </c>
      <c r="BE145" s="153">
        <f>IF(N145="základní",J145,0)</f>
        <v>0</v>
      </c>
      <c r="BF145" s="153">
        <f>IF(N145="snížená",J145,0)</f>
        <v>0</v>
      </c>
      <c r="BG145" s="153">
        <f>IF(N145="zákl. přenesená",J145,0)</f>
        <v>0</v>
      </c>
      <c r="BH145" s="153">
        <f>IF(N145="sníž. přenesená",J145,0)</f>
        <v>0</v>
      </c>
      <c r="BI145" s="153">
        <f>IF(N145="nulová",J145,0)</f>
        <v>0</v>
      </c>
      <c r="BJ145" s="14" t="s">
        <v>78</v>
      </c>
      <c r="BK145" s="153">
        <f>ROUND(I145*H145,2)</f>
        <v>0</v>
      </c>
      <c r="BL145" s="14" t="s">
        <v>142</v>
      </c>
      <c r="BM145" s="152" t="s">
        <v>215</v>
      </c>
    </row>
    <row r="146" spans="1:65" s="2" customFormat="1" ht="24" x14ac:dyDescent="0.2">
      <c r="A146" s="29"/>
      <c r="B146" s="140"/>
      <c r="C146" s="163" t="s">
        <v>189</v>
      </c>
      <c r="D146" s="163" t="s">
        <v>120</v>
      </c>
      <c r="E146" s="164" t="s">
        <v>216</v>
      </c>
      <c r="F146" s="165" t="s">
        <v>217</v>
      </c>
      <c r="G146" s="166" t="s">
        <v>175</v>
      </c>
      <c r="H146" s="167">
        <v>8</v>
      </c>
      <c r="I146" s="168"/>
      <c r="J146" s="169">
        <f>ROUND(I146*H146,2)</f>
        <v>0</v>
      </c>
      <c r="K146" s="165" t="s">
        <v>166</v>
      </c>
      <c r="L146" s="170"/>
      <c r="M146" s="171" t="s">
        <v>1</v>
      </c>
      <c r="N146" s="172" t="s">
        <v>36</v>
      </c>
      <c r="O146" s="55"/>
      <c r="P146" s="150">
        <f>O146*H146</f>
        <v>0</v>
      </c>
      <c r="Q146" s="150">
        <v>0</v>
      </c>
      <c r="R146" s="150">
        <f>Q146*H146</f>
        <v>0</v>
      </c>
      <c r="S146" s="150">
        <v>0</v>
      </c>
      <c r="T146" s="151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2" t="s">
        <v>169</v>
      </c>
      <c r="AT146" s="152" t="s">
        <v>120</v>
      </c>
      <c r="AU146" s="152" t="s">
        <v>80</v>
      </c>
      <c r="AY146" s="14" t="s">
        <v>123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14" t="s">
        <v>78</v>
      </c>
      <c r="BK146" s="153">
        <f>ROUND(I146*H146,2)</f>
        <v>0</v>
      </c>
      <c r="BL146" s="14" t="s">
        <v>142</v>
      </c>
      <c r="BM146" s="152" t="s">
        <v>218</v>
      </c>
    </row>
    <row r="147" spans="1:65" s="2" customFormat="1" ht="55.5" customHeight="1" x14ac:dyDescent="0.2">
      <c r="A147" s="29"/>
      <c r="B147" s="140"/>
      <c r="C147" s="141" t="s">
        <v>219</v>
      </c>
      <c r="D147" s="141" t="s">
        <v>126</v>
      </c>
      <c r="E147" s="142" t="s">
        <v>220</v>
      </c>
      <c r="F147" s="143" t="s">
        <v>221</v>
      </c>
      <c r="G147" s="144" t="s">
        <v>175</v>
      </c>
      <c r="H147" s="145">
        <v>16</v>
      </c>
      <c r="I147" s="146"/>
      <c r="J147" s="147">
        <f>ROUND(I147*H147,2)</f>
        <v>0</v>
      </c>
      <c r="K147" s="143" t="s">
        <v>166</v>
      </c>
      <c r="L147" s="30"/>
      <c r="M147" s="148" t="s">
        <v>1</v>
      </c>
      <c r="N147" s="149" t="s">
        <v>36</v>
      </c>
      <c r="O147" s="55"/>
      <c r="P147" s="150">
        <f>O147*H147</f>
        <v>0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2" t="s">
        <v>142</v>
      </c>
      <c r="AT147" s="152" t="s">
        <v>126</v>
      </c>
      <c r="AU147" s="152" t="s">
        <v>80</v>
      </c>
      <c r="AY147" s="14" t="s">
        <v>123</v>
      </c>
      <c r="BE147" s="153">
        <f>IF(N147="základní",J147,0)</f>
        <v>0</v>
      </c>
      <c r="BF147" s="153">
        <f>IF(N147="snížená",J147,0)</f>
        <v>0</v>
      </c>
      <c r="BG147" s="153">
        <f>IF(N147="zákl. přenesená",J147,0)</f>
        <v>0</v>
      </c>
      <c r="BH147" s="153">
        <f>IF(N147="sníž. přenesená",J147,0)</f>
        <v>0</v>
      </c>
      <c r="BI147" s="153">
        <f>IF(N147="nulová",J147,0)</f>
        <v>0</v>
      </c>
      <c r="BJ147" s="14" t="s">
        <v>78</v>
      </c>
      <c r="BK147" s="153">
        <f>ROUND(I147*H147,2)</f>
        <v>0</v>
      </c>
      <c r="BL147" s="14" t="s">
        <v>142</v>
      </c>
      <c r="BM147" s="152" t="s">
        <v>222</v>
      </c>
    </row>
    <row r="148" spans="1:65" s="2" customFormat="1" ht="36" x14ac:dyDescent="0.2">
      <c r="A148" s="29"/>
      <c r="B148" s="140"/>
      <c r="C148" s="163" t="s">
        <v>223</v>
      </c>
      <c r="D148" s="163" t="s">
        <v>120</v>
      </c>
      <c r="E148" s="164" t="s">
        <v>224</v>
      </c>
      <c r="F148" s="165" t="s">
        <v>225</v>
      </c>
      <c r="G148" s="166" t="s">
        <v>175</v>
      </c>
      <c r="H148" s="167">
        <v>16</v>
      </c>
      <c r="I148" s="168"/>
      <c r="J148" s="169">
        <f>ROUND(I148*H148,2)</f>
        <v>0</v>
      </c>
      <c r="K148" s="165" t="s">
        <v>166</v>
      </c>
      <c r="L148" s="170"/>
      <c r="M148" s="171" t="s">
        <v>1</v>
      </c>
      <c r="N148" s="172" t="s">
        <v>36</v>
      </c>
      <c r="O148" s="55"/>
      <c r="P148" s="150">
        <f>O148*H148</f>
        <v>0</v>
      </c>
      <c r="Q148" s="150">
        <v>0</v>
      </c>
      <c r="R148" s="150">
        <f>Q148*H148</f>
        <v>0</v>
      </c>
      <c r="S148" s="150">
        <v>0</v>
      </c>
      <c r="T148" s="151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2" t="s">
        <v>169</v>
      </c>
      <c r="AT148" s="152" t="s">
        <v>120</v>
      </c>
      <c r="AU148" s="152" t="s">
        <v>80</v>
      </c>
      <c r="AY148" s="14" t="s">
        <v>123</v>
      </c>
      <c r="BE148" s="153">
        <f>IF(N148="základní",J148,0)</f>
        <v>0</v>
      </c>
      <c r="BF148" s="153">
        <f>IF(N148="snížená",J148,0)</f>
        <v>0</v>
      </c>
      <c r="BG148" s="153">
        <f>IF(N148="zákl. přenesená",J148,0)</f>
        <v>0</v>
      </c>
      <c r="BH148" s="153">
        <f>IF(N148="sníž. přenesená",J148,0)</f>
        <v>0</v>
      </c>
      <c r="BI148" s="153">
        <f>IF(N148="nulová",J148,0)</f>
        <v>0</v>
      </c>
      <c r="BJ148" s="14" t="s">
        <v>78</v>
      </c>
      <c r="BK148" s="153">
        <f>ROUND(I148*H148,2)</f>
        <v>0</v>
      </c>
      <c r="BL148" s="14" t="s">
        <v>142</v>
      </c>
      <c r="BM148" s="152" t="s">
        <v>226</v>
      </c>
    </row>
    <row r="149" spans="1:65" s="2" customFormat="1" ht="29.25" x14ac:dyDescent="0.2">
      <c r="A149" s="29"/>
      <c r="B149" s="30"/>
      <c r="C149" s="29"/>
      <c r="D149" s="154" t="s">
        <v>133</v>
      </c>
      <c r="E149" s="29"/>
      <c r="F149" s="155" t="s">
        <v>227</v>
      </c>
      <c r="G149" s="29"/>
      <c r="H149" s="29"/>
      <c r="I149" s="156"/>
      <c r="J149" s="29"/>
      <c r="K149" s="29"/>
      <c r="L149" s="30"/>
      <c r="M149" s="157"/>
      <c r="N149" s="158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133</v>
      </c>
      <c r="AU149" s="14" t="s">
        <v>80</v>
      </c>
    </row>
    <row r="150" spans="1:65" s="2" customFormat="1" ht="16.5" customHeight="1" x14ac:dyDescent="0.2">
      <c r="A150" s="29"/>
      <c r="B150" s="140"/>
      <c r="C150" s="141" t="s">
        <v>228</v>
      </c>
      <c r="D150" s="141" t="s">
        <v>126</v>
      </c>
      <c r="E150" s="142" t="s">
        <v>229</v>
      </c>
      <c r="F150" s="143" t="s">
        <v>230</v>
      </c>
      <c r="G150" s="144" t="s">
        <v>231</v>
      </c>
      <c r="H150" s="145">
        <v>4300.5</v>
      </c>
      <c r="I150" s="146"/>
      <c r="J150" s="147">
        <f>ROUND(I150*H150,2)</f>
        <v>0</v>
      </c>
      <c r="K150" s="143" t="s">
        <v>166</v>
      </c>
      <c r="L150" s="30"/>
      <c r="M150" s="148" t="s">
        <v>1</v>
      </c>
      <c r="N150" s="149" t="s">
        <v>36</v>
      </c>
      <c r="O150" s="55"/>
      <c r="P150" s="150">
        <f>O150*H150</f>
        <v>0</v>
      </c>
      <c r="Q150" s="150">
        <v>0</v>
      </c>
      <c r="R150" s="150">
        <f>Q150*H150</f>
        <v>0</v>
      </c>
      <c r="S150" s="150">
        <v>0</v>
      </c>
      <c r="T150" s="151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2" t="s">
        <v>142</v>
      </c>
      <c r="AT150" s="152" t="s">
        <v>126</v>
      </c>
      <c r="AU150" s="152" t="s">
        <v>80</v>
      </c>
      <c r="AY150" s="14" t="s">
        <v>123</v>
      </c>
      <c r="BE150" s="153">
        <f>IF(N150="základní",J150,0)</f>
        <v>0</v>
      </c>
      <c r="BF150" s="153">
        <f>IF(N150="snížená",J150,0)</f>
        <v>0</v>
      </c>
      <c r="BG150" s="153">
        <f>IF(N150="zákl. přenesená",J150,0)</f>
        <v>0</v>
      </c>
      <c r="BH150" s="153">
        <f>IF(N150="sníž. přenesená",J150,0)</f>
        <v>0</v>
      </c>
      <c r="BI150" s="153">
        <f>IF(N150="nulová",J150,0)</f>
        <v>0</v>
      </c>
      <c r="BJ150" s="14" t="s">
        <v>78</v>
      </c>
      <c r="BK150" s="153">
        <f>ROUND(I150*H150,2)</f>
        <v>0</v>
      </c>
      <c r="BL150" s="14" t="s">
        <v>142</v>
      </c>
      <c r="BM150" s="152" t="s">
        <v>232</v>
      </c>
    </row>
    <row r="151" spans="1:65" s="2" customFormat="1" ht="24" x14ac:dyDescent="0.2">
      <c r="A151" s="29"/>
      <c r="B151" s="140"/>
      <c r="C151" s="163" t="s">
        <v>233</v>
      </c>
      <c r="D151" s="163" t="s">
        <v>120</v>
      </c>
      <c r="E151" s="164" t="s">
        <v>234</v>
      </c>
      <c r="F151" s="165" t="s">
        <v>235</v>
      </c>
      <c r="G151" s="166" t="s">
        <v>129</v>
      </c>
      <c r="H151" s="167">
        <v>13</v>
      </c>
      <c r="I151" s="168"/>
      <c r="J151" s="169">
        <f>ROUND(I151*H151,2)</f>
        <v>0</v>
      </c>
      <c r="K151" s="165" t="s">
        <v>166</v>
      </c>
      <c r="L151" s="170"/>
      <c r="M151" s="171" t="s">
        <v>1</v>
      </c>
      <c r="N151" s="172" t="s">
        <v>36</v>
      </c>
      <c r="O151" s="55"/>
      <c r="P151" s="150">
        <f>O151*H151</f>
        <v>0</v>
      </c>
      <c r="Q151" s="150">
        <v>0</v>
      </c>
      <c r="R151" s="150">
        <f>Q151*H151</f>
        <v>0</v>
      </c>
      <c r="S151" s="150">
        <v>0</v>
      </c>
      <c r="T151" s="151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2" t="s">
        <v>169</v>
      </c>
      <c r="AT151" s="152" t="s">
        <v>120</v>
      </c>
      <c r="AU151" s="152" t="s">
        <v>80</v>
      </c>
      <c r="AY151" s="14" t="s">
        <v>123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14" t="s">
        <v>78</v>
      </c>
      <c r="BK151" s="153">
        <f>ROUND(I151*H151,2)</f>
        <v>0</v>
      </c>
      <c r="BL151" s="14" t="s">
        <v>142</v>
      </c>
      <c r="BM151" s="152" t="s">
        <v>236</v>
      </c>
    </row>
    <row r="152" spans="1:65" s="2" customFormat="1" ht="29.25" x14ac:dyDescent="0.2">
      <c r="A152" s="29"/>
      <c r="B152" s="30"/>
      <c r="C152" s="29"/>
      <c r="D152" s="154" t="s">
        <v>133</v>
      </c>
      <c r="E152" s="29"/>
      <c r="F152" s="155" t="s">
        <v>237</v>
      </c>
      <c r="G152" s="29"/>
      <c r="H152" s="29"/>
      <c r="I152" s="156"/>
      <c r="J152" s="29"/>
      <c r="K152" s="29"/>
      <c r="L152" s="30"/>
      <c r="M152" s="157"/>
      <c r="N152" s="158"/>
      <c r="O152" s="55"/>
      <c r="P152" s="55"/>
      <c r="Q152" s="55"/>
      <c r="R152" s="55"/>
      <c r="S152" s="55"/>
      <c r="T152" s="56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133</v>
      </c>
      <c r="AU152" s="14" t="s">
        <v>80</v>
      </c>
    </row>
    <row r="153" spans="1:65" s="2" customFormat="1" ht="55.5" customHeight="1" x14ac:dyDescent="0.2">
      <c r="A153" s="29"/>
      <c r="B153" s="140"/>
      <c r="C153" s="141" t="s">
        <v>7</v>
      </c>
      <c r="D153" s="141" t="s">
        <v>126</v>
      </c>
      <c r="E153" s="142" t="s">
        <v>238</v>
      </c>
      <c r="F153" s="143" t="s">
        <v>239</v>
      </c>
      <c r="G153" s="144" t="s">
        <v>129</v>
      </c>
      <c r="H153" s="145">
        <v>50</v>
      </c>
      <c r="I153" s="146"/>
      <c r="J153" s="147">
        <f t="shared" ref="J153:J158" si="10">ROUND(I153*H153,2)</f>
        <v>0</v>
      </c>
      <c r="K153" s="143" t="s">
        <v>166</v>
      </c>
      <c r="L153" s="30"/>
      <c r="M153" s="148" t="s">
        <v>1</v>
      </c>
      <c r="N153" s="149" t="s">
        <v>36</v>
      </c>
      <c r="O153" s="55"/>
      <c r="P153" s="150">
        <f t="shared" ref="P153:P158" si="11">O153*H153</f>
        <v>0</v>
      </c>
      <c r="Q153" s="150">
        <v>0</v>
      </c>
      <c r="R153" s="150">
        <f t="shared" ref="R153:R158" si="12">Q153*H153</f>
        <v>0</v>
      </c>
      <c r="S153" s="150">
        <v>0</v>
      </c>
      <c r="T153" s="151">
        <f t="shared" ref="T153:T158" si="13"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2" t="s">
        <v>142</v>
      </c>
      <c r="AT153" s="152" t="s">
        <v>126</v>
      </c>
      <c r="AU153" s="152" t="s">
        <v>80</v>
      </c>
      <c r="AY153" s="14" t="s">
        <v>123</v>
      </c>
      <c r="BE153" s="153">
        <f t="shared" ref="BE153:BE158" si="14">IF(N153="základní",J153,0)</f>
        <v>0</v>
      </c>
      <c r="BF153" s="153">
        <f t="shared" ref="BF153:BF158" si="15">IF(N153="snížená",J153,0)</f>
        <v>0</v>
      </c>
      <c r="BG153" s="153">
        <f t="shared" ref="BG153:BG158" si="16">IF(N153="zákl. přenesená",J153,0)</f>
        <v>0</v>
      </c>
      <c r="BH153" s="153">
        <f t="shared" ref="BH153:BH158" si="17">IF(N153="sníž. přenesená",J153,0)</f>
        <v>0</v>
      </c>
      <c r="BI153" s="153">
        <f t="shared" ref="BI153:BI158" si="18">IF(N153="nulová",J153,0)</f>
        <v>0</v>
      </c>
      <c r="BJ153" s="14" t="s">
        <v>78</v>
      </c>
      <c r="BK153" s="153">
        <f t="shared" ref="BK153:BK158" si="19">ROUND(I153*H153,2)</f>
        <v>0</v>
      </c>
      <c r="BL153" s="14" t="s">
        <v>142</v>
      </c>
      <c r="BM153" s="152" t="s">
        <v>240</v>
      </c>
    </row>
    <row r="154" spans="1:65" s="2" customFormat="1" ht="24" x14ac:dyDescent="0.2">
      <c r="A154" s="29"/>
      <c r="B154" s="140"/>
      <c r="C154" s="163" t="s">
        <v>200</v>
      </c>
      <c r="D154" s="163" t="s">
        <v>120</v>
      </c>
      <c r="E154" s="164" t="s">
        <v>241</v>
      </c>
      <c r="F154" s="165" t="s">
        <v>242</v>
      </c>
      <c r="G154" s="166" t="s">
        <v>129</v>
      </c>
      <c r="H154" s="167">
        <v>50</v>
      </c>
      <c r="I154" s="168"/>
      <c r="J154" s="169">
        <f t="shared" si="10"/>
        <v>0</v>
      </c>
      <c r="K154" s="165" t="s">
        <v>166</v>
      </c>
      <c r="L154" s="170"/>
      <c r="M154" s="171" t="s">
        <v>1</v>
      </c>
      <c r="N154" s="172" t="s">
        <v>36</v>
      </c>
      <c r="O154" s="55"/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2" t="s">
        <v>169</v>
      </c>
      <c r="AT154" s="152" t="s">
        <v>120</v>
      </c>
      <c r="AU154" s="152" t="s">
        <v>80</v>
      </c>
      <c r="AY154" s="14" t="s">
        <v>123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4" t="s">
        <v>78</v>
      </c>
      <c r="BK154" s="153">
        <f t="shared" si="19"/>
        <v>0</v>
      </c>
      <c r="BL154" s="14" t="s">
        <v>142</v>
      </c>
      <c r="BM154" s="152" t="s">
        <v>243</v>
      </c>
    </row>
    <row r="155" spans="1:65" s="2" customFormat="1" ht="24" x14ac:dyDescent="0.2">
      <c r="A155" s="29"/>
      <c r="B155" s="140"/>
      <c r="C155" s="141" t="s">
        <v>244</v>
      </c>
      <c r="D155" s="141" t="s">
        <v>126</v>
      </c>
      <c r="E155" s="142" t="s">
        <v>245</v>
      </c>
      <c r="F155" s="143" t="s">
        <v>246</v>
      </c>
      <c r="G155" s="144" t="s">
        <v>175</v>
      </c>
      <c r="H155" s="145">
        <v>10</v>
      </c>
      <c r="I155" s="146"/>
      <c r="J155" s="147">
        <f t="shared" si="10"/>
        <v>0</v>
      </c>
      <c r="K155" s="143" t="s">
        <v>166</v>
      </c>
      <c r="L155" s="30"/>
      <c r="M155" s="148" t="s">
        <v>1</v>
      </c>
      <c r="N155" s="149" t="s">
        <v>36</v>
      </c>
      <c r="O155" s="55"/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2" t="s">
        <v>142</v>
      </c>
      <c r="AT155" s="152" t="s">
        <v>126</v>
      </c>
      <c r="AU155" s="152" t="s">
        <v>80</v>
      </c>
      <c r="AY155" s="14" t="s">
        <v>123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4" t="s">
        <v>78</v>
      </c>
      <c r="BK155" s="153">
        <f t="shared" si="19"/>
        <v>0</v>
      </c>
      <c r="BL155" s="14" t="s">
        <v>142</v>
      </c>
      <c r="BM155" s="152" t="s">
        <v>247</v>
      </c>
    </row>
    <row r="156" spans="1:65" s="2" customFormat="1" ht="16.5" customHeight="1" x14ac:dyDescent="0.2">
      <c r="A156" s="29"/>
      <c r="B156" s="140"/>
      <c r="C156" s="163" t="s">
        <v>203</v>
      </c>
      <c r="D156" s="163" t="s">
        <v>120</v>
      </c>
      <c r="E156" s="164" t="s">
        <v>248</v>
      </c>
      <c r="F156" s="165" t="s">
        <v>249</v>
      </c>
      <c r="G156" s="166" t="s">
        <v>175</v>
      </c>
      <c r="H156" s="167">
        <v>10</v>
      </c>
      <c r="I156" s="168"/>
      <c r="J156" s="169">
        <f t="shared" si="10"/>
        <v>0</v>
      </c>
      <c r="K156" s="165" t="s">
        <v>166</v>
      </c>
      <c r="L156" s="170"/>
      <c r="M156" s="171" t="s">
        <v>1</v>
      </c>
      <c r="N156" s="172" t="s">
        <v>36</v>
      </c>
      <c r="O156" s="55"/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2" t="s">
        <v>169</v>
      </c>
      <c r="AT156" s="152" t="s">
        <v>120</v>
      </c>
      <c r="AU156" s="152" t="s">
        <v>80</v>
      </c>
      <c r="AY156" s="14" t="s">
        <v>123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4" t="s">
        <v>78</v>
      </c>
      <c r="BK156" s="153">
        <f t="shared" si="19"/>
        <v>0</v>
      </c>
      <c r="BL156" s="14" t="s">
        <v>142</v>
      </c>
      <c r="BM156" s="152" t="s">
        <v>250</v>
      </c>
    </row>
    <row r="157" spans="1:65" s="2" customFormat="1" ht="24" x14ac:dyDescent="0.2">
      <c r="A157" s="29"/>
      <c r="B157" s="140"/>
      <c r="C157" s="141" t="s">
        <v>251</v>
      </c>
      <c r="D157" s="141" t="s">
        <v>126</v>
      </c>
      <c r="E157" s="142" t="s">
        <v>252</v>
      </c>
      <c r="F157" s="143" t="s">
        <v>253</v>
      </c>
      <c r="G157" s="144" t="s">
        <v>175</v>
      </c>
      <c r="H157" s="145">
        <v>100</v>
      </c>
      <c r="I157" s="146"/>
      <c r="J157" s="147">
        <f t="shared" si="10"/>
        <v>0</v>
      </c>
      <c r="K157" s="143" t="s">
        <v>166</v>
      </c>
      <c r="L157" s="30"/>
      <c r="M157" s="148" t="s">
        <v>1</v>
      </c>
      <c r="N157" s="149" t="s">
        <v>36</v>
      </c>
      <c r="O157" s="55"/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2" t="s">
        <v>142</v>
      </c>
      <c r="AT157" s="152" t="s">
        <v>126</v>
      </c>
      <c r="AU157" s="152" t="s">
        <v>80</v>
      </c>
      <c r="AY157" s="14" t="s">
        <v>123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4" t="s">
        <v>78</v>
      </c>
      <c r="BK157" s="153">
        <f t="shared" si="19"/>
        <v>0</v>
      </c>
      <c r="BL157" s="14" t="s">
        <v>142</v>
      </c>
      <c r="BM157" s="152" t="s">
        <v>254</v>
      </c>
    </row>
    <row r="158" spans="1:65" s="2" customFormat="1" ht="16.5" customHeight="1" x14ac:dyDescent="0.2">
      <c r="A158" s="29"/>
      <c r="B158" s="140"/>
      <c r="C158" s="163" t="s">
        <v>207</v>
      </c>
      <c r="D158" s="163" t="s">
        <v>120</v>
      </c>
      <c r="E158" s="164" t="s">
        <v>255</v>
      </c>
      <c r="F158" s="165" t="s">
        <v>256</v>
      </c>
      <c r="G158" s="166" t="s">
        <v>175</v>
      </c>
      <c r="H158" s="167">
        <v>100</v>
      </c>
      <c r="I158" s="168"/>
      <c r="J158" s="169">
        <f t="shared" si="10"/>
        <v>0</v>
      </c>
      <c r="K158" s="165" t="s">
        <v>166</v>
      </c>
      <c r="L158" s="170"/>
      <c r="M158" s="171" t="s">
        <v>1</v>
      </c>
      <c r="N158" s="172" t="s">
        <v>36</v>
      </c>
      <c r="O158" s="55"/>
      <c r="P158" s="150">
        <f t="shared" si="11"/>
        <v>0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2" t="s">
        <v>169</v>
      </c>
      <c r="AT158" s="152" t="s">
        <v>120</v>
      </c>
      <c r="AU158" s="152" t="s">
        <v>80</v>
      </c>
      <c r="AY158" s="14" t="s">
        <v>123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4" t="s">
        <v>78</v>
      </c>
      <c r="BK158" s="153">
        <f t="shared" si="19"/>
        <v>0</v>
      </c>
      <c r="BL158" s="14" t="s">
        <v>142</v>
      </c>
      <c r="BM158" s="152" t="s">
        <v>257</v>
      </c>
    </row>
    <row r="159" spans="1:65" s="12" customFormat="1" ht="22.9" customHeight="1" x14ac:dyDescent="0.2">
      <c r="B159" s="127"/>
      <c r="D159" s="128" t="s">
        <v>70</v>
      </c>
      <c r="E159" s="138" t="s">
        <v>258</v>
      </c>
      <c r="F159" s="138" t="s">
        <v>259</v>
      </c>
      <c r="I159" s="130"/>
      <c r="J159" s="139">
        <f>BK159</f>
        <v>0</v>
      </c>
      <c r="L159" s="127"/>
      <c r="M159" s="132"/>
      <c r="N159" s="133"/>
      <c r="O159" s="133"/>
      <c r="P159" s="134">
        <f>SUM(P160:P187)</f>
        <v>0</v>
      </c>
      <c r="Q159" s="133"/>
      <c r="R159" s="134">
        <f>SUM(R160:R187)</f>
        <v>0</v>
      </c>
      <c r="S159" s="133"/>
      <c r="T159" s="135">
        <f>SUM(T160:T187)</f>
        <v>0</v>
      </c>
      <c r="AR159" s="128" t="s">
        <v>78</v>
      </c>
      <c r="AT159" s="136" t="s">
        <v>70</v>
      </c>
      <c r="AU159" s="136" t="s">
        <v>78</v>
      </c>
      <c r="AY159" s="128" t="s">
        <v>123</v>
      </c>
      <c r="BK159" s="137">
        <f>SUM(BK160:BK187)</f>
        <v>0</v>
      </c>
    </row>
    <row r="160" spans="1:65" s="2" customFormat="1" ht="24" x14ac:dyDescent="0.2">
      <c r="A160" s="29"/>
      <c r="B160" s="140"/>
      <c r="C160" s="141" t="s">
        <v>260</v>
      </c>
      <c r="D160" s="141" t="s">
        <v>126</v>
      </c>
      <c r="E160" s="142" t="s">
        <v>261</v>
      </c>
      <c r="F160" s="143" t="s">
        <v>262</v>
      </c>
      <c r="G160" s="144" t="s">
        <v>175</v>
      </c>
      <c r="H160" s="145">
        <v>126</v>
      </c>
      <c r="I160" s="146"/>
      <c r="J160" s="147">
        <f>ROUND(I160*H160,2)</f>
        <v>0</v>
      </c>
      <c r="K160" s="143" t="s">
        <v>166</v>
      </c>
      <c r="L160" s="30"/>
      <c r="M160" s="148" t="s">
        <v>1</v>
      </c>
      <c r="N160" s="149" t="s">
        <v>36</v>
      </c>
      <c r="O160" s="55"/>
      <c r="P160" s="150">
        <f>O160*H160</f>
        <v>0</v>
      </c>
      <c r="Q160" s="150">
        <v>0</v>
      </c>
      <c r="R160" s="150">
        <f>Q160*H160</f>
        <v>0</v>
      </c>
      <c r="S160" s="150">
        <v>0</v>
      </c>
      <c r="T160" s="151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2" t="s">
        <v>142</v>
      </c>
      <c r="AT160" s="152" t="s">
        <v>126</v>
      </c>
      <c r="AU160" s="152" t="s">
        <v>80</v>
      </c>
      <c r="AY160" s="14" t="s">
        <v>123</v>
      </c>
      <c r="BE160" s="153">
        <f>IF(N160="základní",J160,0)</f>
        <v>0</v>
      </c>
      <c r="BF160" s="153">
        <f>IF(N160="snížená",J160,0)</f>
        <v>0</v>
      </c>
      <c r="BG160" s="153">
        <f>IF(N160="zákl. přenesená",J160,0)</f>
        <v>0</v>
      </c>
      <c r="BH160" s="153">
        <f>IF(N160="sníž. přenesená",J160,0)</f>
        <v>0</v>
      </c>
      <c r="BI160" s="153">
        <f>IF(N160="nulová",J160,0)</f>
        <v>0</v>
      </c>
      <c r="BJ160" s="14" t="s">
        <v>78</v>
      </c>
      <c r="BK160" s="153">
        <f>ROUND(I160*H160,2)</f>
        <v>0</v>
      </c>
      <c r="BL160" s="14" t="s">
        <v>142</v>
      </c>
      <c r="BM160" s="152" t="s">
        <v>263</v>
      </c>
    </row>
    <row r="161" spans="1:65" s="2" customFormat="1" ht="33" customHeight="1" x14ac:dyDescent="0.2">
      <c r="A161" s="29"/>
      <c r="B161" s="140"/>
      <c r="C161" s="163" t="s">
        <v>264</v>
      </c>
      <c r="D161" s="163" t="s">
        <v>120</v>
      </c>
      <c r="E161" s="164" t="s">
        <v>265</v>
      </c>
      <c r="F161" s="165" t="s">
        <v>266</v>
      </c>
      <c r="G161" s="166" t="s">
        <v>175</v>
      </c>
      <c r="H161" s="167">
        <v>126</v>
      </c>
      <c r="I161" s="168"/>
      <c r="J161" s="169">
        <f>ROUND(I161*H161,2)</f>
        <v>0</v>
      </c>
      <c r="K161" s="165" t="s">
        <v>166</v>
      </c>
      <c r="L161" s="170"/>
      <c r="M161" s="171" t="s">
        <v>1</v>
      </c>
      <c r="N161" s="172" t="s">
        <v>36</v>
      </c>
      <c r="O161" s="55"/>
      <c r="P161" s="150">
        <f>O161*H161</f>
        <v>0</v>
      </c>
      <c r="Q161" s="150">
        <v>0</v>
      </c>
      <c r="R161" s="150">
        <f>Q161*H161</f>
        <v>0</v>
      </c>
      <c r="S161" s="150">
        <v>0</v>
      </c>
      <c r="T161" s="151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2" t="s">
        <v>169</v>
      </c>
      <c r="AT161" s="152" t="s">
        <v>120</v>
      </c>
      <c r="AU161" s="152" t="s">
        <v>80</v>
      </c>
      <c r="AY161" s="14" t="s">
        <v>123</v>
      </c>
      <c r="BE161" s="153">
        <f>IF(N161="základní",J161,0)</f>
        <v>0</v>
      </c>
      <c r="BF161" s="153">
        <f>IF(N161="snížená",J161,0)</f>
        <v>0</v>
      </c>
      <c r="BG161" s="153">
        <f>IF(N161="zákl. přenesená",J161,0)</f>
        <v>0</v>
      </c>
      <c r="BH161" s="153">
        <f>IF(N161="sníž. přenesená",J161,0)</f>
        <v>0</v>
      </c>
      <c r="BI161" s="153">
        <f>IF(N161="nulová",J161,0)</f>
        <v>0</v>
      </c>
      <c r="BJ161" s="14" t="s">
        <v>78</v>
      </c>
      <c r="BK161" s="153">
        <f>ROUND(I161*H161,2)</f>
        <v>0</v>
      </c>
      <c r="BL161" s="14" t="s">
        <v>142</v>
      </c>
      <c r="BM161" s="152" t="s">
        <v>267</v>
      </c>
    </row>
    <row r="162" spans="1:65" s="2" customFormat="1" ht="33" customHeight="1" x14ac:dyDescent="0.2">
      <c r="A162" s="29"/>
      <c r="B162" s="140"/>
      <c r="C162" s="141" t="s">
        <v>268</v>
      </c>
      <c r="D162" s="141" t="s">
        <v>126</v>
      </c>
      <c r="E162" s="142" t="s">
        <v>269</v>
      </c>
      <c r="F162" s="143" t="s">
        <v>270</v>
      </c>
      <c r="G162" s="144" t="s">
        <v>129</v>
      </c>
      <c r="H162" s="145">
        <v>30</v>
      </c>
      <c r="I162" s="146"/>
      <c r="J162" s="147">
        <f>ROUND(I162*H162,2)</f>
        <v>0</v>
      </c>
      <c r="K162" s="143" t="s">
        <v>166</v>
      </c>
      <c r="L162" s="30"/>
      <c r="M162" s="148" t="s">
        <v>1</v>
      </c>
      <c r="N162" s="149" t="s">
        <v>36</v>
      </c>
      <c r="O162" s="55"/>
      <c r="P162" s="150">
        <f>O162*H162</f>
        <v>0</v>
      </c>
      <c r="Q162" s="150">
        <v>0</v>
      </c>
      <c r="R162" s="150">
        <f>Q162*H162</f>
        <v>0</v>
      </c>
      <c r="S162" s="150">
        <v>0</v>
      </c>
      <c r="T162" s="151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2" t="s">
        <v>142</v>
      </c>
      <c r="AT162" s="152" t="s">
        <v>126</v>
      </c>
      <c r="AU162" s="152" t="s">
        <v>80</v>
      </c>
      <c r="AY162" s="14" t="s">
        <v>123</v>
      </c>
      <c r="BE162" s="153">
        <f>IF(N162="základní",J162,0)</f>
        <v>0</v>
      </c>
      <c r="BF162" s="153">
        <f>IF(N162="snížená",J162,0)</f>
        <v>0</v>
      </c>
      <c r="BG162" s="153">
        <f>IF(N162="zákl. přenesená",J162,0)</f>
        <v>0</v>
      </c>
      <c r="BH162" s="153">
        <f>IF(N162="sníž. přenesená",J162,0)</f>
        <v>0</v>
      </c>
      <c r="BI162" s="153">
        <f>IF(N162="nulová",J162,0)</f>
        <v>0</v>
      </c>
      <c r="BJ162" s="14" t="s">
        <v>78</v>
      </c>
      <c r="BK162" s="153">
        <f>ROUND(I162*H162,2)</f>
        <v>0</v>
      </c>
      <c r="BL162" s="14" t="s">
        <v>142</v>
      </c>
      <c r="BM162" s="152" t="s">
        <v>271</v>
      </c>
    </row>
    <row r="163" spans="1:65" s="2" customFormat="1" ht="66.75" customHeight="1" x14ac:dyDescent="0.2">
      <c r="A163" s="29"/>
      <c r="B163" s="140"/>
      <c r="C163" s="141" t="s">
        <v>215</v>
      </c>
      <c r="D163" s="141" t="s">
        <v>126</v>
      </c>
      <c r="E163" s="142" t="s">
        <v>272</v>
      </c>
      <c r="F163" s="143" t="s">
        <v>273</v>
      </c>
      <c r="G163" s="144" t="s">
        <v>175</v>
      </c>
      <c r="H163" s="145">
        <v>2</v>
      </c>
      <c r="I163" s="146"/>
      <c r="J163" s="147">
        <f>ROUND(I163*H163,2)</f>
        <v>0</v>
      </c>
      <c r="K163" s="143" t="s">
        <v>166</v>
      </c>
      <c r="L163" s="30"/>
      <c r="M163" s="148" t="s">
        <v>1</v>
      </c>
      <c r="N163" s="149" t="s">
        <v>36</v>
      </c>
      <c r="O163" s="55"/>
      <c r="P163" s="150">
        <f>O163*H163</f>
        <v>0</v>
      </c>
      <c r="Q163" s="150">
        <v>0</v>
      </c>
      <c r="R163" s="150">
        <f>Q163*H163</f>
        <v>0</v>
      </c>
      <c r="S163" s="150">
        <v>0</v>
      </c>
      <c r="T163" s="151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2" t="s">
        <v>142</v>
      </c>
      <c r="AT163" s="152" t="s">
        <v>126</v>
      </c>
      <c r="AU163" s="152" t="s">
        <v>80</v>
      </c>
      <c r="AY163" s="14" t="s">
        <v>123</v>
      </c>
      <c r="BE163" s="153">
        <f>IF(N163="základní",J163,0)</f>
        <v>0</v>
      </c>
      <c r="BF163" s="153">
        <f>IF(N163="snížená",J163,0)</f>
        <v>0</v>
      </c>
      <c r="BG163" s="153">
        <f>IF(N163="zákl. přenesená",J163,0)</f>
        <v>0</v>
      </c>
      <c r="BH163" s="153">
        <f>IF(N163="sníž. přenesená",J163,0)</f>
        <v>0</v>
      </c>
      <c r="BI163" s="153">
        <f>IF(N163="nulová",J163,0)</f>
        <v>0</v>
      </c>
      <c r="BJ163" s="14" t="s">
        <v>78</v>
      </c>
      <c r="BK163" s="153">
        <f>ROUND(I163*H163,2)</f>
        <v>0</v>
      </c>
      <c r="BL163" s="14" t="s">
        <v>142</v>
      </c>
      <c r="BM163" s="152" t="s">
        <v>274</v>
      </c>
    </row>
    <row r="164" spans="1:65" s="2" customFormat="1" ht="33" customHeight="1" x14ac:dyDescent="0.2">
      <c r="A164" s="29"/>
      <c r="B164" s="140"/>
      <c r="C164" s="163" t="s">
        <v>275</v>
      </c>
      <c r="D164" s="163" t="s">
        <v>120</v>
      </c>
      <c r="E164" s="164" t="s">
        <v>276</v>
      </c>
      <c r="F164" s="165" t="s">
        <v>277</v>
      </c>
      <c r="G164" s="166" t="s">
        <v>129</v>
      </c>
      <c r="H164" s="167">
        <v>30</v>
      </c>
      <c r="I164" s="168"/>
      <c r="J164" s="169">
        <f>ROUND(I164*H164,2)</f>
        <v>0</v>
      </c>
      <c r="K164" s="165" t="s">
        <v>166</v>
      </c>
      <c r="L164" s="170"/>
      <c r="M164" s="171" t="s">
        <v>1</v>
      </c>
      <c r="N164" s="172" t="s">
        <v>36</v>
      </c>
      <c r="O164" s="55"/>
      <c r="P164" s="150">
        <f>O164*H164</f>
        <v>0</v>
      </c>
      <c r="Q164" s="150">
        <v>0</v>
      </c>
      <c r="R164" s="150">
        <f>Q164*H164</f>
        <v>0</v>
      </c>
      <c r="S164" s="150">
        <v>0</v>
      </c>
      <c r="T164" s="151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2" t="s">
        <v>169</v>
      </c>
      <c r="AT164" s="152" t="s">
        <v>120</v>
      </c>
      <c r="AU164" s="152" t="s">
        <v>80</v>
      </c>
      <c r="AY164" s="14" t="s">
        <v>123</v>
      </c>
      <c r="BE164" s="153">
        <f>IF(N164="základní",J164,0)</f>
        <v>0</v>
      </c>
      <c r="BF164" s="153">
        <f>IF(N164="snížená",J164,0)</f>
        <v>0</v>
      </c>
      <c r="BG164" s="153">
        <f>IF(N164="zákl. přenesená",J164,0)</f>
        <v>0</v>
      </c>
      <c r="BH164" s="153">
        <f>IF(N164="sníž. přenesená",J164,0)</f>
        <v>0</v>
      </c>
      <c r="BI164" s="153">
        <f>IF(N164="nulová",J164,0)</f>
        <v>0</v>
      </c>
      <c r="BJ164" s="14" t="s">
        <v>78</v>
      </c>
      <c r="BK164" s="153">
        <f>ROUND(I164*H164,2)</f>
        <v>0</v>
      </c>
      <c r="BL164" s="14" t="s">
        <v>142</v>
      </c>
      <c r="BM164" s="152" t="s">
        <v>278</v>
      </c>
    </row>
    <row r="165" spans="1:65" s="2" customFormat="1" ht="19.5" x14ac:dyDescent="0.2">
      <c r="A165" s="29"/>
      <c r="B165" s="30"/>
      <c r="C165" s="29"/>
      <c r="D165" s="154" t="s">
        <v>133</v>
      </c>
      <c r="E165" s="29"/>
      <c r="F165" s="155" t="s">
        <v>279</v>
      </c>
      <c r="G165" s="29"/>
      <c r="H165" s="29"/>
      <c r="I165" s="156"/>
      <c r="J165" s="29"/>
      <c r="K165" s="29"/>
      <c r="L165" s="30"/>
      <c r="M165" s="157"/>
      <c r="N165" s="158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133</v>
      </c>
      <c r="AU165" s="14" t="s">
        <v>80</v>
      </c>
    </row>
    <row r="166" spans="1:65" s="2" customFormat="1" ht="24" x14ac:dyDescent="0.2">
      <c r="A166" s="29"/>
      <c r="B166" s="140"/>
      <c r="C166" s="163" t="s">
        <v>280</v>
      </c>
      <c r="D166" s="163" t="s">
        <v>120</v>
      </c>
      <c r="E166" s="164" t="s">
        <v>281</v>
      </c>
      <c r="F166" s="165" t="s">
        <v>282</v>
      </c>
      <c r="G166" s="166" t="s">
        <v>175</v>
      </c>
      <c r="H166" s="167">
        <v>1</v>
      </c>
      <c r="I166" s="168"/>
      <c r="J166" s="169">
        <f>ROUND(I166*H166,2)</f>
        <v>0</v>
      </c>
      <c r="K166" s="165" t="s">
        <v>166</v>
      </c>
      <c r="L166" s="170"/>
      <c r="M166" s="171" t="s">
        <v>1</v>
      </c>
      <c r="N166" s="172" t="s">
        <v>36</v>
      </c>
      <c r="O166" s="55"/>
      <c r="P166" s="150">
        <f>O166*H166</f>
        <v>0</v>
      </c>
      <c r="Q166" s="150">
        <v>0</v>
      </c>
      <c r="R166" s="150">
        <f>Q166*H166</f>
        <v>0</v>
      </c>
      <c r="S166" s="150">
        <v>0</v>
      </c>
      <c r="T166" s="151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2" t="s">
        <v>169</v>
      </c>
      <c r="AT166" s="152" t="s">
        <v>120</v>
      </c>
      <c r="AU166" s="152" t="s">
        <v>80</v>
      </c>
      <c r="AY166" s="14" t="s">
        <v>123</v>
      </c>
      <c r="BE166" s="153">
        <f>IF(N166="základní",J166,0)</f>
        <v>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14" t="s">
        <v>78</v>
      </c>
      <c r="BK166" s="153">
        <f>ROUND(I166*H166,2)</f>
        <v>0</v>
      </c>
      <c r="BL166" s="14" t="s">
        <v>142</v>
      </c>
      <c r="BM166" s="152" t="s">
        <v>283</v>
      </c>
    </row>
    <row r="167" spans="1:65" s="2" customFormat="1" ht="39" x14ac:dyDescent="0.2">
      <c r="A167" s="29"/>
      <c r="B167" s="30"/>
      <c r="C167" s="29"/>
      <c r="D167" s="154" t="s">
        <v>133</v>
      </c>
      <c r="E167" s="29"/>
      <c r="F167" s="155" t="s">
        <v>284</v>
      </c>
      <c r="G167" s="29"/>
      <c r="H167" s="29"/>
      <c r="I167" s="156"/>
      <c r="J167" s="29"/>
      <c r="K167" s="29"/>
      <c r="L167" s="30"/>
      <c r="M167" s="157"/>
      <c r="N167" s="158"/>
      <c r="O167" s="55"/>
      <c r="P167" s="55"/>
      <c r="Q167" s="55"/>
      <c r="R167" s="55"/>
      <c r="S167" s="55"/>
      <c r="T167" s="56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133</v>
      </c>
      <c r="AU167" s="14" t="s">
        <v>80</v>
      </c>
    </row>
    <row r="168" spans="1:65" s="2" customFormat="1" ht="33" customHeight="1" x14ac:dyDescent="0.2">
      <c r="A168" s="29"/>
      <c r="B168" s="140"/>
      <c r="C168" s="141" t="s">
        <v>285</v>
      </c>
      <c r="D168" s="141" t="s">
        <v>126</v>
      </c>
      <c r="E168" s="142" t="s">
        <v>286</v>
      </c>
      <c r="F168" s="143" t="s">
        <v>287</v>
      </c>
      <c r="G168" s="144" t="s">
        <v>129</v>
      </c>
      <c r="H168" s="145">
        <v>33</v>
      </c>
      <c r="I168" s="146"/>
      <c r="J168" s="147">
        <f>ROUND(I168*H168,2)</f>
        <v>0</v>
      </c>
      <c r="K168" s="143" t="s">
        <v>166</v>
      </c>
      <c r="L168" s="30"/>
      <c r="M168" s="148" t="s">
        <v>1</v>
      </c>
      <c r="N168" s="149" t="s">
        <v>36</v>
      </c>
      <c r="O168" s="55"/>
      <c r="P168" s="150">
        <f>O168*H168</f>
        <v>0</v>
      </c>
      <c r="Q168" s="150">
        <v>0</v>
      </c>
      <c r="R168" s="150">
        <f>Q168*H168</f>
        <v>0</v>
      </c>
      <c r="S168" s="150">
        <v>0</v>
      </c>
      <c r="T168" s="151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2" t="s">
        <v>142</v>
      </c>
      <c r="AT168" s="152" t="s">
        <v>126</v>
      </c>
      <c r="AU168" s="152" t="s">
        <v>80</v>
      </c>
      <c r="AY168" s="14" t="s">
        <v>123</v>
      </c>
      <c r="BE168" s="153">
        <f>IF(N168="základní",J168,0)</f>
        <v>0</v>
      </c>
      <c r="BF168" s="153">
        <f>IF(N168="snížená",J168,0)</f>
        <v>0</v>
      </c>
      <c r="BG168" s="153">
        <f>IF(N168="zákl. přenesená",J168,0)</f>
        <v>0</v>
      </c>
      <c r="BH168" s="153">
        <f>IF(N168="sníž. přenesená",J168,0)</f>
        <v>0</v>
      </c>
      <c r="BI168" s="153">
        <f>IF(N168="nulová",J168,0)</f>
        <v>0</v>
      </c>
      <c r="BJ168" s="14" t="s">
        <v>78</v>
      </c>
      <c r="BK168" s="153">
        <f>ROUND(I168*H168,2)</f>
        <v>0</v>
      </c>
      <c r="BL168" s="14" t="s">
        <v>142</v>
      </c>
      <c r="BM168" s="152" t="s">
        <v>288</v>
      </c>
    </row>
    <row r="169" spans="1:65" s="2" customFormat="1" ht="33" customHeight="1" x14ac:dyDescent="0.2">
      <c r="A169" s="29"/>
      <c r="B169" s="140"/>
      <c r="C169" s="163" t="s">
        <v>289</v>
      </c>
      <c r="D169" s="163" t="s">
        <v>120</v>
      </c>
      <c r="E169" s="164" t="s">
        <v>290</v>
      </c>
      <c r="F169" s="165" t="s">
        <v>291</v>
      </c>
      <c r="G169" s="166" t="s">
        <v>129</v>
      </c>
      <c r="H169" s="167">
        <v>33</v>
      </c>
      <c r="I169" s="168"/>
      <c r="J169" s="169">
        <f>ROUND(I169*H169,2)</f>
        <v>0</v>
      </c>
      <c r="K169" s="165" t="s">
        <v>166</v>
      </c>
      <c r="L169" s="170"/>
      <c r="M169" s="171" t="s">
        <v>1</v>
      </c>
      <c r="N169" s="172" t="s">
        <v>36</v>
      </c>
      <c r="O169" s="55"/>
      <c r="P169" s="150">
        <f>O169*H169</f>
        <v>0</v>
      </c>
      <c r="Q169" s="150">
        <v>0</v>
      </c>
      <c r="R169" s="150">
        <f>Q169*H169</f>
        <v>0</v>
      </c>
      <c r="S169" s="150">
        <v>0</v>
      </c>
      <c r="T169" s="151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2" t="s">
        <v>169</v>
      </c>
      <c r="AT169" s="152" t="s">
        <v>120</v>
      </c>
      <c r="AU169" s="152" t="s">
        <v>80</v>
      </c>
      <c r="AY169" s="14" t="s">
        <v>123</v>
      </c>
      <c r="BE169" s="153">
        <f>IF(N169="základní",J169,0)</f>
        <v>0</v>
      </c>
      <c r="BF169" s="153">
        <f>IF(N169="snížená",J169,0)</f>
        <v>0</v>
      </c>
      <c r="BG169" s="153">
        <f>IF(N169="zákl. přenesená",J169,0)</f>
        <v>0</v>
      </c>
      <c r="BH169" s="153">
        <f>IF(N169="sníž. přenesená",J169,0)</f>
        <v>0</v>
      </c>
      <c r="BI169" s="153">
        <f>IF(N169="nulová",J169,0)</f>
        <v>0</v>
      </c>
      <c r="BJ169" s="14" t="s">
        <v>78</v>
      </c>
      <c r="BK169" s="153">
        <f>ROUND(I169*H169,2)</f>
        <v>0</v>
      </c>
      <c r="BL169" s="14" t="s">
        <v>142</v>
      </c>
      <c r="BM169" s="152" t="s">
        <v>292</v>
      </c>
    </row>
    <row r="170" spans="1:65" s="2" customFormat="1" ht="29.25" x14ac:dyDescent="0.2">
      <c r="A170" s="29"/>
      <c r="B170" s="30"/>
      <c r="C170" s="29"/>
      <c r="D170" s="154" t="s">
        <v>133</v>
      </c>
      <c r="E170" s="29"/>
      <c r="F170" s="155" t="s">
        <v>293</v>
      </c>
      <c r="G170" s="29"/>
      <c r="H170" s="29"/>
      <c r="I170" s="156"/>
      <c r="J170" s="29"/>
      <c r="K170" s="29"/>
      <c r="L170" s="30"/>
      <c r="M170" s="157"/>
      <c r="N170" s="158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133</v>
      </c>
      <c r="AU170" s="14" t="s">
        <v>80</v>
      </c>
    </row>
    <row r="171" spans="1:65" s="2" customFormat="1" ht="33" customHeight="1" x14ac:dyDescent="0.2">
      <c r="A171" s="29"/>
      <c r="B171" s="140"/>
      <c r="C171" s="141" t="s">
        <v>294</v>
      </c>
      <c r="D171" s="141" t="s">
        <v>126</v>
      </c>
      <c r="E171" s="142" t="s">
        <v>295</v>
      </c>
      <c r="F171" s="143" t="s">
        <v>296</v>
      </c>
      <c r="G171" s="144" t="s">
        <v>129</v>
      </c>
      <c r="H171" s="145">
        <v>155</v>
      </c>
      <c r="I171" s="146"/>
      <c r="J171" s="147">
        <f>ROUND(I171*H171,2)</f>
        <v>0</v>
      </c>
      <c r="K171" s="143" t="s">
        <v>166</v>
      </c>
      <c r="L171" s="30"/>
      <c r="M171" s="148" t="s">
        <v>1</v>
      </c>
      <c r="N171" s="149" t="s">
        <v>36</v>
      </c>
      <c r="O171" s="55"/>
      <c r="P171" s="150">
        <f>O171*H171</f>
        <v>0</v>
      </c>
      <c r="Q171" s="150">
        <v>0</v>
      </c>
      <c r="R171" s="150">
        <f>Q171*H171</f>
        <v>0</v>
      </c>
      <c r="S171" s="150">
        <v>0</v>
      </c>
      <c r="T171" s="151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2" t="s">
        <v>142</v>
      </c>
      <c r="AT171" s="152" t="s">
        <v>126</v>
      </c>
      <c r="AU171" s="152" t="s">
        <v>80</v>
      </c>
      <c r="AY171" s="14" t="s">
        <v>123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14" t="s">
        <v>78</v>
      </c>
      <c r="BK171" s="153">
        <f>ROUND(I171*H171,2)</f>
        <v>0</v>
      </c>
      <c r="BL171" s="14" t="s">
        <v>142</v>
      </c>
      <c r="BM171" s="152" t="s">
        <v>297</v>
      </c>
    </row>
    <row r="172" spans="1:65" s="2" customFormat="1" ht="36" x14ac:dyDescent="0.2">
      <c r="A172" s="29"/>
      <c r="B172" s="140"/>
      <c r="C172" s="163" t="s">
        <v>298</v>
      </c>
      <c r="D172" s="163" t="s">
        <v>120</v>
      </c>
      <c r="E172" s="164" t="s">
        <v>299</v>
      </c>
      <c r="F172" s="165" t="s">
        <v>300</v>
      </c>
      <c r="G172" s="166" t="s">
        <v>129</v>
      </c>
      <c r="H172" s="167">
        <v>155</v>
      </c>
      <c r="I172" s="168"/>
      <c r="J172" s="169">
        <f>ROUND(I172*H172,2)</f>
        <v>0</v>
      </c>
      <c r="K172" s="165" t="s">
        <v>166</v>
      </c>
      <c r="L172" s="170"/>
      <c r="M172" s="171" t="s">
        <v>1</v>
      </c>
      <c r="N172" s="172" t="s">
        <v>36</v>
      </c>
      <c r="O172" s="55"/>
      <c r="P172" s="150">
        <f>O172*H172</f>
        <v>0</v>
      </c>
      <c r="Q172" s="150">
        <v>0</v>
      </c>
      <c r="R172" s="150">
        <f>Q172*H172</f>
        <v>0</v>
      </c>
      <c r="S172" s="150">
        <v>0</v>
      </c>
      <c r="T172" s="151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2" t="s">
        <v>169</v>
      </c>
      <c r="AT172" s="152" t="s">
        <v>120</v>
      </c>
      <c r="AU172" s="152" t="s">
        <v>80</v>
      </c>
      <c r="AY172" s="14" t="s">
        <v>123</v>
      </c>
      <c r="BE172" s="153">
        <f>IF(N172="základní",J172,0)</f>
        <v>0</v>
      </c>
      <c r="BF172" s="153">
        <f>IF(N172="snížená",J172,0)</f>
        <v>0</v>
      </c>
      <c r="BG172" s="153">
        <f>IF(N172="zákl. přenesená",J172,0)</f>
        <v>0</v>
      </c>
      <c r="BH172" s="153">
        <f>IF(N172="sníž. přenesená",J172,0)</f>
        <v>0</v>
      </c>
      <c r="BI172" s="153">
        <f>IF(N172="nulová",J172,0)</f>
        <v>0</v>
      </c>
      <c r="BJ172" s="14" t="s">
        <v>78</v>
      </c>
      <c r="BK172" s="153">
        <f>ROUND(I172*H172,2)</f>
        <v>0</v>
      </c>
      <c r="BL172" s="14" t="s">
        <v>142</v>
      </c>
      <c r="BM172" s="152" t="s">
        <v>301</v>
      </c>
    </row>
    <row r="173" spans="1:65" s="2" customFormat="1" ht="33" customHeight="1" x14ac:dyDescent="0.2">
      <c r="A173" s="29"/>
      <c r="B173" s="140"/>
      <c r="C173" s="141" t="s">
        <v>302</v>
      </c>
      <c r="D173" s="141" t="s">
        <v>126</v>
      </c>
      <c r="E173" s="142" t="s">
        <v>303</v>
      </c>
      <c r="F173" s="143" t="s">
        <v>304</v>
      </c>
      <c r="G173" s="144" t="s">
        <v>175</v>
      </c>
      <c r="H173" s="145">
        <v>3</v>
      </c>
      <c r="I173" s="146"/>
      <c r="J173" s="147">
        <f>ROUND(I173*H173,2)</f>
        <v>0</v>
      </c>
      <c r="K173" s="143" t="s">
        <v>166</v>
      </c>
      <c r="L173" s="30"/>
      <c r="M173" s="148" t="s">
        <v>1</v>
      </c>
      <c r="N173" s="149" t="s">
        <v>36</v>
      </c>
      <c r="O173" s="55"/>
      <c r="P173" s="150">
        <f>O173*H173</f>
        <v>0</v>
      </c>
      <c r="Q173" s="150">
        <v>0</v>
      </c>
      <c r="R173" s="150">
        <f>Q173*H173</f>
        <v>0</v>
      </c>
      <c r="S173" s="150">
        <v>0</v>
      </c>
      <c r="T173" s="151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2" t="s">
        <v>142</v>
      </c>
      <c r="AT173" s="152" t="s">
        <v>126</v>
      </c>
      <c r="AU173" s="152" t="s">
        <v>80</v>
      </c>
      <c r="AY173" s="14" t="s">
        <v>123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4" t="s">
        <v>78</v>
      </c>
      <c r="BK173" s="153">
        <f>ROUND(I173*H173,2)</f>
        <v>0</v>
      </c>
      <c r="BL173" s="14" t="s">
        <v>142</v>
      </c>
      <c r="BM173" s="152" t="s">
        <v>305</v>
      </c>
    </row>
    <row r="174" spans="1:65" s="2" customFormat="1" ht="24" x14ac:dyDescent="0.2">
      <c r="A174" s="29"/>
      <c r="B174" s="140"/>
      <c r="C174" s="163" t="s">
        <v>306</v>
      </c>
      <c r="D174" s="163" t="s">
        <v>120</v>
      </c>
      <c r="E174" s="164" t="s">
        <v>307</v>
      </c>
      <c r="F174" s="165" t="s">
        <v>308</v>
      </c>
      <c r="G174" s="166" t="s">
        <v>175</v>
      </c>
      <c r="H174" s="167">
        <v>3</v>
      </c>
      <c r="I174" s="168"/>
      <c r="J174" s="169">
        <f>ROUND(I174*H174,2)</f>
        <v>0</v>
      </c>
      <c r="K174" s="165" t="s">
        <v>166</v>
      </c>
      <c r="L174" s="170"/>
      <c r="M174" s="171" t="s">
        <v>1</v>
      </c>
      <c r="N174" s="172" t="s">
        <v>36</v>
      </c>
      <c r="O174" s="55"/>
      <c r="P174" s="150">
        <f>O174*H174</f>
        <v>0</v>
      </c>
      <c r="Q174" s="150">
        <v>0</v>
      </c>
      <c r="R174" s="150">
        <f>Q174*H174</f>
        <v>0</v>
      </c>
      <c r="S174" s="150">
        <v>0</v>
      </c>
      <c r="T174" s="151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2" t="s">
        <v>169</v>
      </c>
      <c r="AT174" s="152" t="s">
        <v>120</v>
      </c>
      <c r="AU174" s="152" t="s">
        <v>80</v>
      </c>
      <c r="AY174" s="14" t="s">
        <v>123</v>
      </c>
      <c r="BE174" s="153">
        <f>IF(N174="základní",J174,0)</f>
        <v>0</v>
      </c>
      <c r="BF174" s="153">
        <f>IF(N174="snížená",J174,0)</f>
        <v>0</v>
      </c>
      <c r="BG174" s="153">
        <f>IF(N174="zákl. přenesená",J174,0)</f>
        <v>0</v>
      </c>
      <c r="BH174" s="153">
        <f>IF(N174="sníž. přenesená",J174,0)</f>
        <v>0</v>
      </c>
      <c r="BI174" s="153">
        <f>IF(N174="nulová",J174,0)</f>
        <v>0</v>
      </c>
      <c r="BJ174" s="14" t="s">
        <v>78</v>
      </c>
      <c r="BK174" s="153">
        <f>ROUND(I174*H174,2)</f>
        <v>0</v>
      </c>
      <c r="BL174" s="14" t="s">
        <v>142</v>
      </c>
      <c r="BM174" s="152" t="s">
        <v>309</v>
      </c>
    </row>
    <row r="175" spans="1:65" s="2" customFormat="1" ht="29.25" x14ac:dyDescent="0.2">
      <c r="A175" s="29"/>
      <c r="B175" s="30"/>
      <c r="C175" s="29"/>
      <c r="D175" s="154" t="s">
        <v>133</v>
      </c>
      <c r="E175" s="29"/>
      <c r="F175" s="155" t="s">
        <v>310</v>
      </c>
      <c r="G175" s="29"/>
      <c r="H175" s="29"/>
      <c r="I175" s="156"/>
      <c r="J175" s="29"/>
      <c r="K175" s="29"/>
      <c r="L175" s="30"/>
      <c r="M175" s="157"/>
      <c r="N175" s="158"/>
      <c r="O175" s="55"/>
      <c r="P175" s="55"/>
      <c r="Q175" s="55"/>
      <c r="R175" s="55"/>
      <c r="S175" s="55"/>
      <c r="T175" s="56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133</v>
      </c>
      <c r="AU175" s="14" t="s">
        <v>80</v>
      </c>
    </row>
    <row r="176" spans="1:65" s="2" customFormat="1" ht="33" customHeight="1" x14ac:dyDescent="0.2">
      <c r="A176" s="29"/>
      <c r="B176" s="140"/>
      <c r="C176" s="141" t="s">
        <v>311</v>
      </c>
      <c r="D176" s="141" t="s">
        <v>126</v>
      </c>
      <c r="E176" s="142" t="s">
        <v>312</v>
      </c>
      <c r="F176" s="143" t="s">
        <v>313</v>
      </c>
      <c r="G176" s="144" t="s">
        <v>175</v>
      </c>
      <c r="H176" s="145">
        <v>30</v>
      </c>
      <c r="I176" s="146"/>
      <c r="J176" s="147">
        <f t="shared" ref="J176:J182" si="20">ROUND(I176*H176,2)</f>
        <v>0</v>
      </c>
      <c r="K176" s="143" t="s">
        <v>166</v>
      </c>
      <c r="L176" s="30"/>
      <c r="M176" s="148" t="s">
        <v>1</v>
      </c>
      <c r="N176" s="149" t="s">
        <v>36</v>
      </c>
      <c r="O176" s="55"/>
      <c r="P176" s="150">
        <f t="shared" ref="P176:P182" si="21">O176*H176</f>
        <v>0</v>
      </c>
      <c r="Q176" s="150">
        <v>0</v>
      </c>
      <c r="R176" s="150">
        <f t="shared" ref="R176:R182" si="22">Q176*H176</f>
        <v>0</v>
      </c>
      <c r="S176" s="150">
        <v>0</v>
      </c>
      <c r="T176" s="151">
        <f t="shared" ref="T176:T182" si="23"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2" t="s">
        <v>142</v>
      </c>
      <c r="AT176" s="152" t="s">
        <v>126</v>
      </c>
      <c r="AU176" s="152" t="s">
        <v>80</v>
      </c>
      <c r="AY176" s="14" t="s">
        <v>123</v>
      </c>
      <c r="BE176" s="153">
        <f t="shared" ref="BE176:BE182" si="24">IF(N176="základní",J176,0)</f>
        <v>0</v>
      </c>
      <c r="BF176" s="153">
        <f t="shared" ref="BF176:BF182" si="25">IF(N176="snížená",J176,0)</f>
        <v>0</v>
      </c>
      <c r="BG176" s="153">
        <f t="shared" ref="BG176:BG182" si="26">IF(N176="zákl. přenesená",J176,0)</f>
        <v>0</v>
      </c>
      <c r="BH176" s="153">
        <f t="shared" ref="BH176:BH182" si="27">IF(N176="sníž. přenesená",J176,0)</f>
        <v>0</v>
      </c>
      <c r="BI176" s="153">
        <f t="shared" ref="BI176:BI182" si="28">IF(N176="nulová",J176,0)</f>
        <v>0</v>
      </c>
      <c r="BJ176" s="14" t="s">
        <v>78</v>
      </c>
      <c r="BK176" s="153">
        <f t="shared" ref="BK176:BK182" si="29">ROUND(I176*H176,2)</f>
        <v>0</v>
      </c>
      <c r="BL176" s="14" t="s">
        <v>142</v>
      </c>
      <c r="BM176" s="152" t="s">
        <v>314</v>
      </c>
    </row>
    <row r="177" spans="1:65" s="2" customFormat="1" ht="36" x14ac:dyDescent="0.2">
      <c r="A177" s="29"/>
      <c r="B177" s="140"/>
      <c r="C177" s="141" t="s">
        <v>315</v>
      </c>
      <c r="D177" s="141" t="s">
        <v>126</v>
      </c>
      <c r="E177" s="142" t="s">
        <v>316</v>
      </c>
      <c r="F177" s="143" t="s">
        <v>317</v>
      </c>
      <c r="G177" s="144" t="s">
        <v>175</v>
      </c>
      <c r="H177" s="145">
        <v>3</v>
      </c>
      <c r="I177" s="146"/>
      <c r="J177" s="147">
        <f t="shared" si="20"/>
        <v>0</v>
      </c>
      <c r="K177" s="143" t="s">
        <v>166</v>
      </c>
      <c r="L177" s="30"/>
      <c r="M177" s="148" t="s">
        <v>1</v>
      </c>
      <c r="N177" s="149" t="s">
        <v>36</v>
      </c>
      <c r="O177" s="55"/>
      <c r="P177" s="150">
        <f t="shared" si="21"/>
        <v>0</v>
      </c>
      <c r="Q177" s="150">
        <v>0</v>
      </c>
      <c r="R177" s="150">
        <f t="shared" si="22"/>
        <v>0</v>
      </c>
      <c r="S177" s="150">
        <v>0</v>
      </c>
      <c r="T177" s="151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2" t="s">
        <v>142</v>
      </c>
      <c r="AT177" s="152" t="s">
        <v>126</v>
      </c>
      <c r="AU177" s="152" t="s">
        <v>80</v>
      </c>
      <c r="AY177" s="14" t="s">
        <v>123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4" t="s">
        <v>78</v>
      </c>
      <c r="BK177" s="153">
        <f t="shared" si="29"/>
        <v>0</v>
      </c>
      <c r="BL177" s="14" t="s">
        <v>142</v>
      </c>
      <c r="BM177" s="152" t="s">
        <v>318</v>
      </c>
    </row>
    <row r="178" spans="1:65" s="2" customFormat="1" ht="44.25" customHeight="1" x14ac:dyDescent="0.2">
      <c r="A178" s="29"/>
      <c r="B178" s="140"/>
      <c r="C178" s="163" t="s">
        <v>319</v>
      </c>
      <c r="D178" s="163" t="s">
        <v>120</v>
      </c>
      <c r="E178" s="164" t="s">
        <v>320</v>
      </c>
      <c r="F178" s="165" t="s">
        <v>321</v>
      </c>
      <c r="G178" s="166" t="s">
        <v>175</v>
      </c>
      <c r="H178" s="167">
        <v>3</v>
      </c>
      <c r="I178" s="168"/>
      <c r="J178" s="169">
        <f t="shared" si="20"/>
        <v>0</v>
      </c>
      <c r="K178" s="165" t="s">
        <v>166</v>
      </c>
      <c r="L178" s="170"/>
      <c r="M178" s="171" t="s">
        <v>1</v>
      </c>
      <c r="N178" s="172" t="s">
        <v>36</v>
      </c>
      <c r="O178" s="55"/>
      <c r="P178" s="150">
        <f t="shared" si="21"/>
        <v>0</v>
      </c>
      <c r="Q178" s="150">
        <v>0</v>
      </c>
      <c r="R178" s="150">
        <f t="shared" si="22"/>
        <v>0</v>
      </c>
      <c r="S178" s="150">
        <v>0</v>
      </c>
      <c r="T178" s="151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2" t="s">
        <v>169</v>
      </c>
      <c r="AT178" s="152" t="s">
        <v>120</v>
      </c>
      <c r="AU178" s="152" t="s">
        <v>80</v>
      </c>
      <c r="AY178" s="14" t="s">
        <v>123</v>
      </c>
      <c r="BE178" s="153">
        <f t="shared" si="24"/>
        <v>0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4" t="s">
        <v>78</v>
      </c>
      <c r="BK178" s="153">
        <f t="shared" si="29"/>
        <v>0</v>
      </c>
      <c r="BL178" s="14" t="s">
        <v>142</v>
      </c>
      <c r="BM178" s="152" t="s">
        <v>322</v>
      </c>
    </row>
    <row r="179" spans="1:65" s="2" customFormat="1" ht="55.5" customHeight="1" x14ac:dyDescent="0.2">
      <c r="A179" s="29"/>
      <c r="B179" s="140"/>
      <c r="C179" s="141" t="s">
        <v>240</v>
      </c>
      <c r="D179" s="141" t="s">
        <v>126</v>
      </c>
      <c r="E179" s="142" t="s">
        <v>323</v>
      </c>
      <c r="F179" s="143" t="s">
        <v>324</v>
      </c>
      <c r="G179" s="144" t="s">
        <v>175</v>
      </c>
      <c r="H179" s="145">
        <v>3</v>
      </c>
      <c r="I179" s="146"/>
      <c r="J179" s="147">
        <f t="shared" si="20"/>
        <v>0</v>
      </c>
      <c r="K179" s="143" t="s">
        <v>166</v>
      </c>
      <c r="L179" s="30"/>
      <c r="M179" s="148" t="s">
        <v>1</v>
      </c>
      <c r="N179" s="149" t="s">
        <v>36</v>
      </c>
      <c r="O179" s="55"/>
      <c r="P179" s="150">
        <f t="shared" si="21"/>
        <v>0</v>
      </c>
      <c r="Q179" s="150">
        <v>0</v>
      </c>
      <c r="R179" s="150">
        <f t="shared" si="22"/>
        <v>0</v>
      </c>
      <c r="S179" s="150">
        <v>0</v>
      </c>
      <c r="T179" s="151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2" t="s">
        <v>142</v>
      </c>
      <c r="AT179" s="152" t="s">
        <v>126</v>
      </c>
      <c r="AU179" s="152" t="s">
        <v>80</v>
      </c>
      <c r="AY179" s="14" t="s">
        <v>123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4" t="s">
        <v>78</v>
      </c>
      <c r="BK179" s="153">
        <f t="shared" si="29"/>
        <v>0</v>
      </c>
      <c r="BL179" s="14" t="s">
        <v>142</v>
      </c>
      <c r="BM179" s="152" t="s">
        <v>325</v>
      </c>
    </row>
    <row r="180" spans="1:65" s="2" customFormat="1" ht="44.25" customHeight="1" x14ac:dyDescent="0.2">
      <c r="A180" s="29"/>
      <c r="B180" s="140"/>
      <c r="C180" s="163" t="s">
        <v>326</v>
      </c>
      <c r="D180" s="163" t="s">
        <v>120</v>
      </c>
      <c r="E180" s="164" t="s">
        <v>327</v>
      </c>
      <c r="F180" s="165" t="s">
        <v>328</v>
      </c>
      <c r="G180" s="166" t="s">
        <v>175</v>
      </c>
      <c r="H180" s="167">
        <v>3</v>
      </c>
      <c r="I180" s="168"/>
      <c r="J180" s="169">
        <f t="shared" si="20"/>
        <v>0</v>
      </c>
      <c r="K180" s="165" t="s">
        <v>166</v>
      </c>
      <c r="L180" s="170"/>
      <c r="M180" s="171" t="s">
        <v>1</v>
      </c>
      <c r="N180" s="172" t="s">
        <v>36</v>
      </c>
      <c r="O180" s="55"/>
      <c r="P180" s="150">
        <f t="shared" si="21"/>
        <v>0</v>
      </c>
      <c r="Q180" s="150">
        <v>0</v>
      </c>
      <c r="R180" s="150">
        <f t="shared" si="22"/>
        <v>0</v>
      </c>
      <c r="S180" s="150">
        <v>0</v>
      </c>
      <c r="T180" s="151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2" t="s">
        <v>169</v>
      </c>
      <c r="AT180" s="152" t="s">
        <v>120</v>
      </c>
      <c r="AU180" s="152" t="s">
        <v>80</v>
      </c>
      <c r="AY180" s="14" t="s">
        <v>123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4" t="s">
        <v>78</v>
      </c>
      <c r="BK180" s="153">
        <f t="shared" si="29"/>
        <v>0</v>
      </c>
      <c r="BL180" s="14" t="s">
        <v>142</v>
      </c>
      <c r="BM180" s="152" t="s">
        <v>329</v>
      </c>
    </row>
    <row r="181" spans="1:65" s="2" customFormat="1" ht="24" x14ac:dyDescent="0.2">
      <c r="A181" s="29"/>
      <c r="B181" s="140"/>
      <c r="C181" s="141" t="s">
        <v>243</v>
      </c>
      <c r="D181" s="141" t="s">
        <v>126</v>
      </c>
      <c r="E181" s="142" t="s">
        <v>330</v>
      </c>
      <c r="F181" s="143" t="s">
        <v>331</v>
      </c>
      <c r="G181" s="144" t="s">
        <v>129</v>
      </c>
      <c r="H181" s="145">
        <v>150</v>
      </c>
      <c r="I181" s="146"/>
      <c r="J181" s="147">
        <f t="shared" si="20"/>
        <v>0</v>
      </c>
      <c r="K181" s="143" t="s">
        <v>166</v>
      </c>
      <c r="L181" s="30"/>
      <c r="M181" s="148" t="s">
        <v>1</v>
      </c>
      <c r="N181" s="149" t="s">
        <v>36</v>
      </c>
      <c r="O181" s="55"/>
      <c r="P181" s="150">
        <f t="shared" si="21"/>
        <v>0</v>
      </c>
      <c r="Q181" s="150">
        <v>0</v>
      </c>
      <c r="R181" s="150">
        <f t="shared" si="22"/>
        <v>0</v>
      </c>
      <c r="S181" s="150">
        <v>0</v>
      </c>
      <c r="T181" s="151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2" t="s">
        <v>142</v>
      </c>
      <c r="AT181" s="152" t="s">
        <v>126</v>
      </c>
      <c r="AU181" s="152" t="s">
        <v>80</v>
      </c>
      <c r="AY181" s="14" t="s">
        <v>123</v>
      </c>
      <c r="BE181" s="153">
        <f t="shared" si="24"/>
        <v>0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4" t="s">
        <v>78</v>
      </c>
      <c r="BK181" s="153">
        <f t="shared" si="29"/>
        <v>0</v>
      </c>
      <c r="BL181" s="14" t="s">
        <v>142</v>
      </c>
      <c r="BM181" s="152" t="s">
        <v>332</v>
      </c>
    </row>
    <row r="182" spans="1:65" s="2" customFormat="1" ht="36" x14ac:dyDescent="0.2">
      <c r="A182" s="29"/>
      <c r="B182" s="140"/>
      <c r="C182" s="163" t="s">
        <v>333</v>
      </c>
      <c r="D182" s="163" t="s">
        <v>120</v>
      </c>
      <c r="E182" s="164" t="s">
        <v>334</v>
      </c>
      <c r="F182" s="165" t="s">
        <v>335</v>
      </c>
      <c r="G182" s="166" t="s">
        <v>129</v>
      </c>
      <c r="H182" s="167">
        <v>100</v>
      </c>
      <c r="I182" s="168"/>
      <c r="J182" s="169">
        <f t="shared" si="20"/>
        <v>0</v>
      </c>
      <c r="K182" s="165" t="s">
        <v>166</v>
      </c>
      <c r="L182" s="170"/>
      <c r="M182" s="171" t="s">
        <v>1</v>
      </c>
      <c r="N182" s="172" t="s">
        <v>36</v>
      </c>
      <c r="O182" s="55"/>
      <c r="P182" s="150">
        <f t="shared" si="21"/>
        <v>0</v>
      </c>
      <c r="Q182" s="150">
        <v>0</v>
      </c>
      <c r="R182" s="150">
        <f t="shared" si="22"/>
        <v>0</v>
      </c>
      <c r="S182" s="150">
        <v>0</v>
      </c>
      <c r="T182" s="151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2" t="s">
        <v>169</v>
      </c>
      <c r="AT182" s="152" t="s">
        <v>120</v>
      </c>
      <c r="AU182" s="152" t="s">
        <v>80</v>
      </c>
      <c r="AY182" s="14" t="s">
        <v>123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4" t="s">
        <v>78</v>
      </c>
      <c r="BK182" s="153">
        <f t="shared" si="29"/>
        <v>0</v>
      </c>
      <c r="BL182" s="14" t="s">
        <v>142</v>
      </c>
      <c r="BM182" s="152" t="s">
        <v>336</v>
      </c>
    </row>
    <row r="183" spans="1:65" s="2" customFormat="1" ht="29.25" x14ac:dyDescent="0.2">
      <c r="A183" s="29"/>
      <c r="B183" s="30"/>
      <c r="C183" s="29"/>
      <c r="D183" s="154" t="s">
        <v>133</v>
      </c>
      <c r="E183" s="29"/>
      <c r="F183" s="155" t="s">
        <v>337</v>
      </c>
      <c r="G183" s="29"/>
      <c r="H183" s="29"/>
      <c r="I183" s="156"/>
      <c r="J183" s="29"/>
      <c r="K183" s="29"/>
      <c r="L183" s="30"/>
      <c r="M183" s="157"/>
      <c r="N183" s="158"/>
      <c r="O183" s="55"/>
      <c r="P183" s="55"/>
      <c r="Q183" s="55"/>
      <c r="R183" s="55"/>
      <c r="S183" s="55"/>
      <c r="T183" s="56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133</v>
      </c>
      <c r="AU183" s="14" t="s">
        <v>80</v>
      </c>
    </row>
    <row r="184" spans="1:65" s="2" customFormat="1" ht="24" x14ac:dyDescent="0.2">
      <c r="A184" s="29"/>
      <c r="B184" s="140"/>
      <c r="C184" s="141" t="s">
        <v>338</v>
      </c>
      <c r="D184" s="141" t="s">
        <v>126</v>
      </c>
      <c r="E184" s="142" t="s">
        <v>339</v>
      </c>
      <c r="F184" s="143" t="s">
        <v>340</v>
      </c>
      <c r="G184" s="144" t="s">
        <v>175</v>
      </c>
      <c r="H184" s="145">
        <v>3</v>
      </c>
      <c r="I184" s="146"/>
      <c r="J184" s="147">
        <f>ROUND(I184*H184,2)</f>
        <v>0</v>
      </c>
      <c r="K184" s="143" t="s">
        <v>166</v>
      </c>
      <c r="L184" s="30"/>
      <c r="M184" s="148" t="s">
        <v>1</v>
      </c>
      <c r="N184" s="149" t="s">
        <v>36</v>
      </c>
      <c r="O184" s="55"/>
      <c r="P184" s="150">
        <f>O184*H184</f>
        <v>0</v>
      </c>
      <c r="Q184" s="150">
        <v>0</v>
      </c>
      <c r="R184" s="150">
        <f>Q184*H184</f>
        <v>0</v>
      </c>
      <c r="S184" s="150">
        <v>0</v>
      </c>
      <c r="T184" s="151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2" t="s">
        <v>142</v>
      </c>
      <c r="AT184" s="152" t="s">
        <v>126</v>
      </c>
      <c r="AU184" s="152" t="s">
        <v>80</v>
      </c>
      <c r="AY184" s="14" t="s">
        <v>123</v>
      </c>
      <c r="BE184" s="153">
        <f>IF(N184="základní",J184,0)</f>
        <v>0</v>
      </c>
      <c r="BF184" s="153">
        <f>IF(N184="snížená",J184,0)</f>
        <v>0</v>
      </c>
      <c r="BG184" s="153">
        <f>IF(N184="zákl. přenesená",J184,0)</f>
        <v>0</v>
      </c>
      <c r="BH184" s="153">
        <f>IF(N184="sníž. přenesená",J184,0)</f>
        <v>0</v>
      </c>
      <c r="BI184" s="153">
        <f>IF(N184="nulová",J184,0)</f>
        <v>0</v>
      </c>
      <c r="BJ184" s="14" t="s">
        <v>78</v>
      </c>
      <c r="BK184" s="153">
        <f>ROUND(I184*H184,2)</f>
        <v>0</v>
      </c>
      <c r="BL184" s="14" t="s">
        <v>142</v>
      </c>
      <c r="BM184" s="152" t="s">
        <v>341</v>
      </c>
    </row>
    <row r="185" spans="1:65" s="2" customFormat="1" ht="29.25" x14ac:dyDescent="0.2">
      <c r="A185" s="29"/>
      <c r="B185" s="30"/>
      <c r="C185" s="29"/>
      <c r="D185" s="154" t="s">
        <v>133</v>
      </c>
      <c r="E185" s="29"/>
      <c r="F185" s="155" t="s">
        <v>342</v>
      </c>
      <c r="G185" s="29"/>
      <c r="H185" s="29"/>
      <c r="I185" s="156"/>
      <c r="J185" s="29"/>
      <c r="K185" s="29"/>
      <c r="L185" s="30"/>
      <c r="M185" s="157"/>
      <c r="N185" s="158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133</v>
      </c>
      <c r="AU185" s="14" t="s">
        <v>80</v>
      </c>
    </row>
    <row r="186" spans="1:65" s="2" customFormat="1" ht="16.5" customHeight="1" x14ac:dyDescent="0.2">
      <c r="A186" s="29"/>
      <c r="B186" s="140"/>
      <c r="C186" s="141" t="s">
        <v>343</v>
      </c>
      <c r="D186" s="141" t="s">
        <v>126</v>
      </c>
      <c r="E186" s="142" t="s">
        <v>344</v>
      </c>
      <c r="F186" s="143" t="s">
        <v>345</v>
      </c>
      <c r="G186" s="144" t="s">
        <v>129</v>
      </c>
      <c r="H186" s="145">
        <v>100</v>
      </c>
      <c r="I186" s="146"/>
      <c r="J186" s="147">
        <f>ROUND(I186*H186,2)</f>
        <v>0</v>
      </c>
      <c r="K186" s="143" t="s">
        <v>166</v>
      </c>
      <c r="L186" s="30"/>
      <c r="M186" s="148" t="s">
        <v>1</v>
      </c>
      <c r="N186" s="149" t="s">
        <v>36</v>
      </c>
      <c r="O186" s="55"/>
      <c r="P186" s="150">
        <f>O186*H186</f>
        <v>0</v>
      </c>
      <c r="Q186" s="150">
        <v>0</v>
      </c>
      <c r="R186" s="150">
        <f>Q186*H186</f>
        <v>0</v>
      </c>
      <c r="S186" s="150">
        <v>0</v>
      </c>
      <c r="T186" s="151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2" t="s">
        <v>142</v>
      </c>
      <c r="AT186" s="152" t="s">
        <v>126</v>
      </c>
      <c r="AU186" s="152" t="s">
        <v>80</v>
      </c>
      <c r="AY186" s="14" t="s">
        <v>123</v>
      </c>
      <c r="BE186" s="153">
        <f>IF(N186="základní",J186,0)</f>
        <v>0</v>
      </c>
      <c r="BF186" s="153">
        <f>IF(N186="snížená",J186,0)</f>
        <v>0</v>
      </c>
      <c r="BG186" s="153">
        <f>IF(N186="zákl. přenesená",J186,0)</f>
        <v>0</v>
      </c>
      <c r="BH186" s="153">
        <f>IF(N186="sníž. přenesená",J186,0)</f>
        <v>0</v>
      </c>
      <c r="BI186" s="153">
        <f>IF(N186="nulová",J186,0)</f>
        <v>0</v>
      </c>
      <c r="BJ186" s="14" t="s">
        <v>78</v>
      </c>
      <c r="BK186" s="153">
        <f>ROUND(I186*H186,2)</f>
        <v>0</v>
      </c>
      <c r="BL186" s="14" t="s">
        <v>142</v>
      </c>
      <c r="BM186" s="152" t="s">
        <v>346</v>
      </c>
    </row>
    <row r="187" spans="1:65" s="2" customFormat="1" ht="21.75" customHeight="1" x14ac:dyDescent="0.2">
      <c r="A187" s="29"/>
      <c r="B187" s="140"/>
      <c r="C187" s="141" t="s">
        <v>250</v>
      </c>
      <c r="D187" s="141" t="s">
        <v>126</v>
      </c>
      <c r="E187" s="142" t="s">
        <v>347</v>
      </c>
      <c r="F187" s="143" t="s">
        <v>348</v>
      </c>
      <c r="G187" s="144" t="s">
        <v>129</v>
      </c>
      <c r="H187" s="145">
        <v>100</v>
      </c>
      <c r="I187" s="146"/>
      <c r="J187" s="147">
        <f>ROUND(I187*H187,2)</f>
        <v>0</v>
      </c>
      <c r="K187" s="143" t="s">
        <v>166</v>
      </c>
      <c r="L187" s="30"/>
      <c r="M187" s="148" t="s">
        <v>1</v>
      </c>
      <c r="N187" s="149" t="s">
        <v>36</v>
      </c>
      <c r="O187" s="55"/>
      <c r="P187" s="150">
        <f>O187*H187</f>
        <v>0</v>
      </c>
      <c r="Q187" s="150">
        <v>0</v>
      </c>
      <c r="R187" s="150">
        <f>Q187*H187</f>
        <v>0</v>
      </c>
      <c r="S187" s="150">
        <v>0</v>
      </c>
      <c r="T187" s="151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2" t="s">
        <v>142</v>
      </c>
      <c r="AT187" s="152" t="s">
        <v>126</v>
      </c>
      <c r="AU187" s="152" t="s">
        <v>80</v>
      </c>
      <c r="AY187" s="14" t="s">
        <v>123</v>
      </c>
      <c r="BE187" s="153">
        <f>IF(N187="základní",J187,0)</f>
        <v>0</v>
      </c>
      <c r="BF187" s="153">
        <f>IF(N187="snížená",J187,0)</f>
        <v>0</v>
      </c>
      <c r="BG187" s="153">
        <f>IF(N187="zákl. přenesená",J187,0)</f>
        <v>0</v>
      </c>
      <c r="BH187" s="153">
        <f>IF(N187="sníž. přenesená",J187,0)</f>
        <v>0</v>
      </c>
      <c r="BI187" s="153">
        <f>IF(N187="nulová",J187,0)</f>
        <v>0</v>
      </c>
      <c r="BJ187" s="14" t="s">
        <v>78</v>
      </c>
      <c r="BK187" s="153">
        <f>ROUND(I187*H187,2)</f>
        <v>0</v>
      </c>
      <c r="BL187" s="14" t="s">
        <v>142</v>
      </c>
      <c r="BM187" s="152" t="s">
        <v>349</v>
      </c>
    </row>
    <row r="188" spans="1:65" s="12" customFormat="1" ht="22.9" customHeight="1" x14ac:dyDescent="0.2">
      <c r="B188" s="127"/>
      <c r="D188" s="128" t="s">
        <v>70</v>
      </c>
      <c r="E188" s="138" t="s">
        <v>350</v>
      </c>
      <c r="F188" s="138" t="s">
        <v>351</v>
      </c>
      <c r="I188" s="130"/>
      <c r="J188" s="139">
        <f>BK188</f>
        <v>0</v>
      </c>
      <c r="L188" s="127"/>
      <c r="M188" s="132"/>
      <c r="N188" s="133"/>
      <c r="O188" s="133"/>
      <c r="P188" s="134">
        <f>SUM(P189:P224)</f>
        <v>0</v>
      </c>
      <c r="Q188" s="133"/>
      <c r="R188" s="134">
        <f>SUM(R189:R224)</f>
        <v>0</v>
      </c>
      <c r="S188" s="133"/>
      <c r="T188" s="135">
        <f>SUM(T189:T224)</f>
        <v>0</v>
      </c>
      <c r="AR188" s="128" t="s">
        <v>78</v>
      </c>
      <c r="AT188" s="136" t="s">
        <v>70</v>
      </c>
      <c r="AU188" s="136" t="s">
        <v>78</v>
      </c>
      <c r="AY188" s="128" t="s">
        <v>123</v>
      </c>
      <c r="BK188" s="137">
        <f>SUM(BK189:BK224)</f>
        <v>0</v>
      </c>
    </row>
    <row r="189" spans="1:65" s="2" customFormat="1" ht="16.5" customHeight="1" x14ac:dyDescent="0.2">
      <c r="A189" s="29"/>
      <c r="B189" s="140"/>
      <c r="C189" s="141" t="s">
        <v>352</v>
      </c>
      <c r="D189" s="141" t="s">
        <v>126</v>
      </c>
      <c r="E189" s="142" t="s">
        <v>353</v>
      </c>
      <c r="F189" s="143" t="s">
        <v>354</v>
      </c>
      <c r="G189" s="144" t="s">
        <v>355</v>
      </c>
      <c r="H189" s="145">
        <v>1</v>
      </c>
      <c r="I189" s="146"/>
      <c r="J189" s="147">
        <f>ROUND(I189*H189,2)</f>
        <v>0</v>
      </c>
      <c r="K189" s="143" t="s">
        <v>1</v>
      </c>
      <c r="L189" s="30"/>
      <c r="M189" s="148" t="s">
        <v>1</v>
      </c>
      <c r="N189" s="149" t="s">
        <v>36</v>
      </c>
      <c r="O189" s="55"/>
      <c r="P189" s="150">
        <f>O189*H189</f>
        <v>0</v>
      </c>
      <c r="Q189" s="150">
        <v>0</v>
      </c>
      <c r="R189" s="150">
        <f>Q189*H189</f>
        <v>0</v>
      </c>
      <c r="S189" s="150">
        <v>0</v>
      </c>
      <c r="T189" s="151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2" t="s">
        <v>142</v>
      </c>
      <c r="AT189" s="152" t="s">
        <v>126</v>
      </c>
      <c r="AU189" s="152" t="s">
        <v>80</v>
      </c>
      <c r="AY189" s="14" t="s">
        <v>123</v>
      </c>
      <c r="BE189" s="153">
        <f>IF(N189="základní",J189,0)</f>
        <v>0</v>
      </c>
      <c r="BF189" s="153">
        <f>IF(N189="snížená",J189,0)</f>
        <v>0</v>
      </c>
      <c r="BG189" s="153">
        <f>IF(N189="zákl. přenesená",J189,0)</f>
        <v>0</v>
      </c>
      <c r="BH189" s="153">
        <f>IF(N189="sníž. přenesená",J189,0)</f>
        <v>0</v>
      </c>
      <c r="BI189" s="153">
        <f>IF(N189="nulová",J189,0)</f>
        <v>0</v>
      </c>
      <c r="BJ189" s="14" t="s">
        <v>78</v>
      </c>
      <c r="BK189" s="153">
        <f>ROUND(I189*H189,2)</f>
        <v>0</v>
      </c>
      <c r="BL189" s="14" t="s">
        <v>142</v>
      </c>
      <c r="BM189" s="152" t="s">
        <v>356</v>
      </c>
    </row>
    <row r="190" spans="1:65" s="2" customFormat="1" ht="19.5" x14ac:dyDescent="0.2">
      <c r="A190" s="29"/>
      <c r="B190" s="30"/>
      <c r="C190" s="29"/>
      <c r="D190" s="154" t="s">
        <v>133</v>
      </c>
      <c r="E190" s="29"/>
      <c r="F190" s="155" t="s">
        <v>357</v>
      </c>
      <c r="G190" s="29"/>
      <c r="H190" s="29"/>
      <c r="I190" s="156"/>
      <c r="J190" s="29"/>
      <c r="K190" s="29"/>
      <c r="L190" s="30"/>
      <c r="M190" s="157"/>
      <c r="N190" s="158"/>
      <c r="O190" s="55"/>
      <c r="P190" s="55"/>
      <c r="Q190" s="55"/>
      <c r="R190" s="55"/>
      <c r="S190" s="55"/>
      <c r="T190" s="56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4" t="s">
        <v>133</v>
      </c>
      <c r="AU190" s="14" t="s">
        <v>80</v>
      </c>
    </row>
    <row r="191" spans="1:65" s="2" customFormat="1" ht="16.5" customHeight="1" x14ac:dyDescent="0.2">
      <c r="A191" s="29"/>
      <c r="B191" s="140"/>
      <c r="C191" s="141" t="s">
        <v>254</v>
      </c>
      <c r="D191" s="141" t="s">
        <v>126</v>
      </c>
      <c r="E191" s="142" t="s">
        <v>358</v>
      </c>
      <c r="F191" s="143" t="s">
        <v>359</v>
      </c>
      <c r="G191" s="144" t="s">
        <v>355</v>
      </c>
      <c r="H191" s="145">
        <v>1</v>
      </c>
      <c r="I191" s="146"/>
      <c r="J191" s="147">
        <f>ROUND(I191*H191,2)</f>
        <v>0</v>
      </c>
      <c r="K191" s="143" t="s">
        <v>1</v>
      </c>
      <c r="L191" s="30"/>
      <c r="M191" s="148" t="s">
        <v>1</v>
      </c>
      <c r="N191" s="149" t="s">
        <v>36</v>
      </c>
      <c r="O191" s="55"/>
      <c r="P191" s="150">
        <f>O191*H191</f>
        <v>0</v>
      </c>
      <c r="Q191" s="150">
        <v>0</v>
      </c>
      <c r="R191" s="150">
        <f>Q191*H191</f>
        <v>0</v>
      </c>
      <c r="S191" s="150">
        <v>0</v>
      </c>
      <c r="T191" s="151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2" t="s">
        <v>142</v>
      </c>
      <c r="AT191" s="152" t="s">
        <v>126</v>
      </c>
      <c r="AU191" s="152" t="s">
        <v>80</v>
      </c>
      <c r="AY191" s="14" t="s">
        <v>123</v>
      </c>
      <c r="BE191" s="153">
        <f>IF(N191="základní",J191,0)</f>
        <v>0</v>
      </c>
      <c r="BF191" s="153">
        <f>IF(N191="snížená",J191,0)</f>
        <v>0</v>
      </c>
      <c r="BG191" s="153">
        <f>IF(N191="zákl. přenesená",J191,0)</f>
        <v>0</v>
      </c>
      <c r="BH191" s="153">
        <f>IF(N191="sníž. přenesená",J191,0)</f>
        <v>0</v>
      </c>
      <c r="BI191" s="153">
        <f>IF(N191="nulová",J191,0)</f>
        <v>0</v>
      </c>
      <c r="BJ191" s="14" t="s">
        <v>78</v>
      </c>
      <c r="BK191" s="153">
        <f>ROUND(I191*H191,2)</f>
        <v>0</v>
      </c>
      <c r="BL191" s="14" t="s">
        <v>142</v>
      </c>
      <c r="BM191" s="152" t="s">
        <v>360</v>
      </c>
    </row>
    <row r="192" spans="1:65" s="2" customFormat="1" ht="66.75" customHeight="1" x14ac:dyDescent="0.2">
      <c r="A192" s="29"/>
      <c r="B192" s="140"/>
      <c r="C192" s="141" t="s">
        <v>361</v>
      </c>
      <c r="D192" s="141" t="s">
        <v>126</v>
      </c>
      <c r="E192" s="142" t="s">
        <v>362</v>
      </c>
      <c r="F192" s="143" t="s">
        <v>363</v>
      </c>
      <c r="G192" s="144" t="s">
        <v>175</v>
      </c>
      <c r="H192" s="145">
        <v>1</v>
      </c>
      <c r="I192" s="146"/>
      <c r="J192" s="147">
        <f>ROUND(I192*H192,2)</f>
        <v>0</v>
      </c>
      <c r="K192" s="143" t="s">
        <v>166</v>
      </c>
      <c r="L192" s="30"/>
      <c r="M192" s="148" t="s">
        <v>1</v>
      </c>
      <c r="N192" s="149" t="s">
        <v>36</v>
      </c>
      <c r="O192" s="55"/>
      <c r="P192" s="150">
        <f>O192*H192</f>
        <v>0</v>
      </c>
      <c r="Q192" s="150">
        <v>0</v>
      </c>
      <c r="R192" s="150">
        <f>Q192*H192</f>
        <v>0</v>
      </c>
      <c r="S192" s="150">
        <v>0</v>
      </c>
      <c r="T192" s="151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2" t="s">
        <v>142</v>
      </c>
      <c r="AT192" s="152" t="s">
        <v>126</v>
      </c>
      <c r="AU192" s="152" t="s">
        <v>80</v>
      </c>
      <c r="AY192" s="14" t="s">
        <v>123</v>
      </c>
      <c r="BE192" s="153">
        <f>IF(N192="základní",J192,0)</f>
        <v>0</v>
      </c>
      <c r="BF192" s="153">
        <f>IF(N192="snížená",J192,0)</f>
        <v>0</v>
      </c>
      <c r="BG192" s="153">
        <f>IF(N192="zákl. přenesená",J192,0)</f>
        <v>0</v>
      </c>
      <c r="BH192" s="153">
        <f>IF(N192="sníž. přenesená",J192,0)</f>
        <v>0</v>
      </c>
      <c r="BI192" s="153">
        <f>IF(N192="nulová",J192,0)</f>
        <v>0</v>
      </c>
      <c r="BJ192" s="14" t="s">
        <v>78</v>
      </c>
      <c r="BK192" s="153">
        <f>ROUND(I192*H192,2)</f>
        <v>0</v>
      </c>
      <c r="BL192" s="14" t="s">
        <v>142</v>
      </c>
      <c r="BM192" s="152" t="s">
        <v>364</v>
      </c>
    </row>
    <row r="193" spans="1:65" s="2" customFormat="1" ht="16.5" customHeight="1" x14ac:dyDescent="0.2">
      <c r="A193" s="29"/>
      <c r="B193" s="140"/>
      <c r="C193" s="163" t="s">
        <v>257</v>
      </c>
      <c r="D193" s="163" t="s">
        <v>120</v>
      </c>
      <c r="E193" s="164" t="s">
        <v>365</v>
      </c>
      <c r="F193" s="165" t="s">
        <v>366</v>
      </c>
      <c r="G193" s="166" t="s">
        <v>175</v>
      </c>
      <c r="H193" s="167">
        <v>1</v>
      </c>
      <c r="I193" s="168"/>
      <c r="J193" s="169">
        <f>ROUND(I193*H193,2)</f>
        <v>0</v>
      </c>
      <c r="K193" s="165" t="s">
        <v>1</v>
      </c>
      <c r="L193" s="170"/>
      <c r="M193" s="171" t="s">
        <v>1</v>
      </c>
      <c r="N193" s="172" t="s">
        <v>36</v>
      </c>
      <c r="O193" s="55"/>
      <c r="P193" s="150">
        <f>O193*H193</f>
        <v>0</v>
      </c>
      <c r="Q193" s="150">
        <v>0</v>
      </c>
      <c r="R193" s="150">
        <f>Q193*H193</f>
        <v>0</v>
      </c>
      <c r="S193" s="150">
        <v>0</v>
      </c>
      <c r="T193" s="151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2" t="s">
        <v>169</v>
      </c>
      <c r="AT193" s="152" t="s">
        <v>120</v>
      </c>
      <c r="AU193" s="152" t="s">
        <v>80</v>
      </c>
      <c r="AY193" s="14" t="s">
        <v>123</v>
      </c>
      <c r="BE193" s="153">
        <f>IF(N193="základní",J193,0)</f>
        <v>0</v>
      </c>
      <c r="BF193" s="153">
        <f>IF(N193="snížená",J193,0)</f>
        <v>0</v>
      </c>
      <c r="BG193" s="153">
        <f>IF(N193="zákl. přenesená",J193,0)</f>
        <v>0</v>
      </c>
      <c r="BH193" s="153">
        <f>IF(N193="sníž. přenesená",J193,0)</f>
        <v>0</v>
      </c>
      <c r="BI193" s="153">
        <f>IF(N193="nulová",J193,0)</f>
        <v>0</v>
      </c>
      <c r="BJ193" s="14" t="s">
        <v>78</v>
      </c>
      <c r="BK193" s="153">
        <f>ROUND(I193*H193,2)</f>
        <v>0</v>
      </c>
      <c r="BL193" s="14" t="s">
        <v>142</v>
      </c>
      <c r="BM193" s="152" t="s">
        <v>367</v>
      </c>
    </row>
    <row r="194" spans="1:65" s="2" customFormat="1" ht="19.5" x14ac:dyDescent="0.2">
      <c r="A194" s="29"/>
      <c r="B194" s="30"/>
      <c r="C194" s="29"/>
      <c r="D194" s="154" t="s">
        <v>133</v>
      </c>
      <c r="E194" s="29"/>
      <c r="F194" s="155" t="s">
        <v>368</v>
      </c>
      <c r="G194" s="29"/>
      <c r="H194" s="29"/>
      <c r="I194" s="156"/>
      <c r="J194" s="29"/>
      <c r="K194" s="29"/>
      <c r="L194" s="30"/>
      <c r="M194" s="157"/>
      <c r="N194" s="158"/>
      <c r="O194" s="55"/>
      <c r="P194" s="55"/>
      <c r="Q194" s="55"/>
      <c r="R194" s="55"/>
      <c r="S194" s="55"/>
      <c r="T194" s="56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133</v>
      </c>
      <c r="AU194" s="14" t="s">
        <v>80</v>
      </c>
    </row>
    <row r="195" spans="1:65" s="2" customFormat="1" ht="66.75" customHeight="1" x14ac:dyDescent="0.2">
      <c r="A195" s="29"/>
      <c r="B195" s="140"/>
      <c r="C195" s="141" t="s">
        <v>369</v>
      </c>
      <c r="D195" s="141" t="s">
        <v>126</v>
      </c>
      <c r="E195" s="142" t="s">
        <v>370</v>
      </c>
      <c r="F195" s="143" t="s">
        <v>371</v>
      </c>
      <c r="G195" s="144" t="s">
        <v>175</v>
      </c>
      <c r="H195" s="145">
        <v>1</v>
      </c>
      <c r="I195" s="146"/>
      <c r="J195" s="147">
        <f>ROUND(I195*H195,2)</f>
        <v>0</v>
      </c>
      <c r="K195" s="143" t="s">
        <v>166</v>
      </c>
      <c r="L195" s="30"/>
      <c r="M195" s="148" t="s">
        <v>1</v>
      </c>
      <c r="N195" s="149" t="s">
        <v>36</v>
      </c>
      <c r="O195" s="55"/>
      <c r="P195" s="150">
        <f>O195*H195</f>
        <v>0</v>
      </c>
      <c r="Q195" s="150">
        <v>0</v>
      </c>
      <c r="R195" s="150">
        <f>Q195*H195</f>
        <v>0</v>
      </c>
      <c r="S195" s="150">
        <v>0</v>
      </c>
      <c r="T195" s="151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2" t="s">
        <v>142</v>
      </c>
      <c r="AT195" s="152" t="s">
        <v>126</v>
      </c>
      <c r="AU195" s="152" t="s">
        <v>80</v>
      </c>
      <c r="AY195" s="14" t="s">
        <v>123</v>
      </c>
      <c r="BE195" s="153">
        <f>IF(N195="základní",J195,0)</f>
        <v>0</v>
      </c>
      <c r="BF195" s="153">
        <f>IF(N195="snížená",J195,0)</f>
        <v>0</v>
      </c>
      <c r="BG195" s="153">
        <f>IF(N195="zákl. přenesená",J195,0)</f>
        <v>0</v>
      </c>
      <c r="BH195" s="153">
        <f>IF(N195="sníž. přenesená",J195,0)</f>
        <v>0</v>
      </c>
      <c r="BI195" s="153">
        <f>IF(N195="nulová",J195,0)</f>
        <v>0</v>
      </c>
      <c r="BJ195" s="14" t="s">
        <v>78</v>
      </c>
      <c r="BK195" s="153">
        <f>ROUND(I195*H195,2)</f>
        <v>0</v>
      </c>
      <c r="BL195" s="14" t="s">
        <v>142</v>
      </c>
      <c r="BM195" s="152" t="s">
        <v>372</v>
      </c>
    </row>
    <row r="196" spans="1:65" s="2" customFormat="1" ht="16.5" customHeight="1" x14ac:dyDescent="0.2">
      <c r="A196" s="29"/>
      <c r="B196" s="140"/>
      <c r="C196" s="163" t="s">
        <v>263</v>
      </c>
      <c r="D196" s="163" t="s">
        <v>120</v>
      </c>
      <c r="E196" s="164" t="s">
        <v>373</v>
      </c>
      <c r="F196" s="165" t="s">
        <v>374</v>
      </c>
      <c r="G196" s="166" t="s">
        <v>175</v>
      </c>
      <c r="H196" s="167">
        <v>1</v>
      </c>
      <c r="I196" s="168"/>
      <c r="J196" s="169">
        <f>ROUND(I196*H196,2)</f>
        <v>0</v>
      </c>
      <c r="K196" s="165" t="s">
        <v>1</v>
      </c>
      <c r="L196" s="170"/>
      <c r="M196" s="171" t="s">
        <v>1</v>
      </c>
      <c r="N196" s="172" t="s">
        <v>36</v>
      </c>
      <c r="O196" s="55"/>
      <c r="P196" s="150">
        <f>O196*H196</f>
        <v>0</v>
      </c>
      <c r="Q196" s="150">
        <v>0</v>
      </c>
      <c r="R196" s="150">
        <f>Q196*H196</f>
        <v>0</v>
      </c>
      <c r="S196" s="150">
        <v>0</v>
      </c>
      <c r="T196" s="151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2" t="s">
        <v>169</v>
      </c>
      <c r="AT196" s="152" t="s">
        <v>120</v>
      </c>
      <c r="AU196" s="152" t="s">
        <v>80</v>
      </c>
      <c r="AY196" s="14" t="s">
        <v>123</v>
      </c>
      <c r="BE196" s="153">
        <f>IF(N196="základní",J196,0)</f>
        <v>0</v>
      </c>
      <c r="BF196" s="153">
        <f>IF(N196="snížená",J196,0)</f>
        <v>0</v>
      </c>
      <c r="BG196" s="153">
        <f>IF(N196="zákl. přenesená",J196,0)</f>
        <v>0</v>
      </c>
      <c r="BH196" s="153">
        <f>IF(N196="sníž. přenesená",J196,0)</f>
        <v>0</v>
      </c>
      <c r="BI196" s="153">
        <f>IF(N196="nulová",J196,0)</f>
        <v>0</v>
      </c>
      <c r="BJ196" s="14" t="s">
        <v>78</v>
      </c>
      <c r="BK196" s="153">
        <f>ROUND(I196*H196,2)</f>
        <v>0</v>
      </c>
      <c r="BL196" s="14" t="s">
        <v>142</v>
      </c>
      <c r="BM196" s="152" t="s">
        <v>375</v>
      </c>
    </row>
    <row r="197" spans="1:65" s="2" customFormat="1" ht="19.5" x14ac:dyDescent="0.2">
      <c r="A197" s="29"/>
      <c r="B197" s="30"/>
      <c r="C197" s="29"/>
      <c r="D197" s="154" t="s">
        <v>133</v>
      </c>
      <c r="E197" s="29"/>
      <c r="F197" s="155" t="s">
        <v>376</v>
      </c>
      <c r="G197" s="29"/>
      <c r="H197" s="29"/>
      <c r="I197" s="156"/>
      <c r="J197" s="29"/>
      <c r="K197" s="29"/>
      <c r="L197" s="30"/>
      <c r="M197" s="157"/>
      <c r="N197" s="158"/>
      <c r="O197" s="55"/>
      <c r="P197" s="55"/>
      <c r="Q197" s="55"/>
      <c r="R197" s="55"/>
      <c r="S197" s="55"/>
      <c r="T197" s="56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133</v>
      </c>
      <c r="AU197" s="14" t="s">
        <v>80</v>
      </c>
    </row>
    <row r="198" spans="1:65" s="2" customFormat="1" ht="66.75" customHeight="1" x14ac:dyDescent="0.2">
      <c r="A198" s="29"/>
      <c r="B198" s="140"/>
      <c r="C198" s="141" t="s">
        <v>377</v>
      </c>
      <c r="D198" s="141" t="s">
        <v>126</v>
      </c>
      <c r="E198" s="142" t="s">
        <v>378</v>
      </c>
      <c r="F198" s="143" t="s">
        <v>379</v>
      </c>
      <c r="G198" s="144" t="s">
        <v>175</v>
      </c>
      <c r="H198" s="145">
        <v>8</v>
      </c>
      <c r="I198" s="146"/>
      <c r="J198" s="147">
        <f>ROUND(I198*H198,2)</f>
        <v>0</v>
      </c>
      <c r="K198" s="143" t="s">
        <v>166</v>
      </c>
      <c r="L198" s="30"/>
      <c r="M198" s="148" t="s">
        <v>1</v>
      </c>
      <c r="N198" s="149" t="s">
        <v>36</v>
      </c>
      <c r="O198" s="55"/>
      <c r="P198" s="150">
        <f>O198*H198</f>
        <v>0</v>
      </c>
      <c r="Q198" s="150">
        <v>0</v>
      </c>
      <c r="R198" s="150">
        <f>Q198*H198</f>
        <v>0</v>
      </c>
      <c r="S198" s="150">
        <v>0</v>
      </c>
      <c r="T198" s="151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2" t="s">
        <v>142</v>
      </c>
      <c r="AT198" s="152" t="s">
        <v>126</v>
      </c>
      <c r="AU198" s="152" t="s">
        <v>80</v>
      </c>
      <c r="AY198" s="14" t="s">
        <v>123</v>
      </c>
      <c r="BE198" s="153">
        <f>IF(N198="základní",J198,0)</f>
        <v>0</v>
      </c>
      <c r="BF198" s="153">
        <f>IF(N198="snížená",J198,0)</f>
        <v>0</v>
      </c>
      <c r="BG198" s="153">
        <f>IF(N198="zákl. přenesená",J198,0)</f>
        <v>0</v>
      </c>
      <c r="BH198" s="153">
        <f>IF(N198="sníž. přenesená",J198,0)</f>
        <v>0</v>
      </c>
      <c r="BI198" s="153">
        <f>IF(N198="nulová",J198,0)</f>
        <v>0</v>
      </c>
      <c r="BJ198" s="14" t="s">
        <v>78</v>
      </c>
      <c r="BK198" s="153">
        <f>ROUND(I198*H198,2)</f>
        <v>0</v>
      </c>
      <c r="BL198" s="14" t="s">
        <v>142</v>
      </c>
      <c r="BM198" s="152" t="s">
        <v>380</v>
      </c>
    </row>
    <row r="199" spans="1:65" s="2" customFormat="1" ht="16.5" customHeight="1" x14ac:dyDescent="0.2">
      <c r="A199" s="29"/>
      <c r="B199" s="140"/>
      <c r="C199" s="163" t="s">
        <v>267</v>
      </c>
      <c r="D199" s="163" t="s">
        <v>120</v>
      </c>
      <c r="E199" s="164" t="s">
        <v>381</v>
      </c>
      <c r="F199" s="165" t="s">
        <v>382</v>
      </c>
      <c r="G199" s="166" t="s">
        <v>175</v>
      </c>
      <c r="H199" s="167">
        <v>1</v>
      </c>
      <c r="I199" s="168"/>
      <c r="J199" s="169">
        <f>ROUND(I199*H199,2)</f>
        <v>0</v>
      </c>
      <c r="K199" s="165" t="s">
        <v>1</v>
      </c>
      <c r="L199" s="170"/>
      <c r="M199" s="171" t="s">
        <v>1</v>
      </c>
      <c r="N199" s="172" t="s">
        <v>36</v>
      </c>
      <c r="O199" s="55"/>
      <c r="P199" s="150">
        <f>O199*H199</f>
        <v>0</v>
      </c>
      <c r="Q199" s="150">
        <v>0</v>
      </c>
      <c r="R199" s="150">
        <f>Q199*H199</f>
        <v>0</v>
      </c>
      <c r="S199" s="150">
        <v>0</v>
      </c>
      <c r="T199" s="151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2" t="s">
        <v>169</v>
      </c>
      <c r="AT199" s="152" t="s">
        <v>120</v>
      </c>
      <c r="AU199" s="152" t="s">
        <v>80</v>
      </c>
      <c r="AY199" s="14" t="s">
        <v>123</v>
      </c>
      <c r="BE199" s="153">
        <f>IF(N199="základní",J199,0)</f>
        <v>0</v>
      </c>
      <c r="BF199" s="153">
        <f>IF(N199="snížená",J199,0)</f>
        <v>0</v>
      </c>
      <c r="BG199" s="153">
        <f>IF(N199="zákl. přenesená",J199,0)</f>
        <v>0</v>
      </c>
      <c r="BH199" s="153">
        <f>IF(N199="sníž. přenesená",J199,0)</f>
        <v>0</v>
      </c>
      <c r="BI199" s="153">
        <f>IF(N199="nulová",J199,0)</f>
        <v>0</v>
      </c>
      <c r="BJ199" s="14" t="s">
        <v>78</v>
      </c>
      <c r="BK199" s="153">
        <f>ROUND(I199*H199,2)</f>
        <v>0</v>
      </c>
      <c r="BL199" s="14" t="s">
        <v>142</v>
      </c>
      <c r="BM199" s="152" t="s">
        <v>383</v>
      </c>
    </row>
    <row r="200" spans="1:65" s="2" customFormat="1" ht="19.5" x14ac:dyDescent="0.2">
      <c r="A200" s="29"/>
      <c r="B200" s="30"/>
      <c r="C200" s="29"/>
      <c r="D200" s="154" t="s">
        <v>133</v>
      </c>
      <c r="E200" s="29"/>
      <c r="F200" s="155" t="s">
        <v>384</v>
      </c>
      <c r="G200" s="29"/>
      <c r="H200" s="29"/>
      <c r="I200" s="156"/>
      <c r="J200" s="29"/>
      <c r="K200" s="29"/>
      <c r="L200" s="30"/>
      <c r="M200" s="157"/>
      <c r="N200" s="158"/>
      <c r="O200" s="55"/>
      <c r="P200" s="55"/>
      <c r="Q200" s="55"/>
      <c r="R200" s="55"/>
      <c r="S200" s="55"/>
      <c r="T200" s="56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133</v>
      </c>
      <c r="AU200" s="14" t="s">
        <v>80</v>
      </c>
    </row>
    <row r="201" spans="1:65" s="2" customFormat="1" ht="16.5" customHeight="1" x14ac:dyDescent="0.2">
      <c r="A201" s="29"/>
      <c r="B201" s="140"/>
      <c r="C201" s="163" t="s">
        <v>385</v>
      </c>
      <c r="D201" s="163" t="s">
        <v>120</v>
      </c>
      <c r="E201" s="164" t="s">
        <v>386</v>
      </c>
      <c r="F201" s="165" t="s">
        <v>387</v>
      </c>
      <c r="G201" s="166" t="s">
        <v>175</v>
      </c>
      <c r="H201" s="167">
        <v>1</v>
      </c>
      <c r="I201" s="168"/>
      <c r="J201" s="169">
        <f>ROUND(I201*H201,2)</f>
        <v>0</v>
      </c>
      <c r="K201" s="165" t="s">
        <v>1</v>
      </c>
      <c r="L201" s="170"/>
      <c r="M201" s="171" t="s">
        <v>1</v>
      </c>
      <c r="N201" s="172" t="s">
        <v>36</v>
      </c>
      <c r="O201" s="55"/>
      <c r="P201" s="150">
        <f>O201*H201</f>
        <v>0</v>
      </c>
      <c r="Q201" s="150">
        <v>0</v>
      </c>
      <c r="R201" s="150">
        <f>Q201*H201</f>
        <v>0</v>
      </c>
      <c r="S201" s="150">
        <v>0</v>
      </c>
      <c r="T201" s="151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2" t="s">
        <v>169</v>
      </c>
      <c r="AT201" s="152" t="s">
        <v>120</v>
      </c>
      <c r="AU201" s="152" t="s">
        <v>80</v>
      </c>
      <c r="AY201" s="14" t="s">
        <v>123</v>
      </c>
      <c r="BE201" s="153">
        <f>IF(N201="základní",J201,0)</f>
        <v>0</v>
      </c>
      <c r="BF201" s="153">
        <f>IF(N201="snížená",J201,0)</f>
        <v>0</v>
      </c>
      <c r="BG201" s="153">
        <f>IF(N201="zákl. přenesená",J201,0)</f>
        <v>0</v>
      </c>
      <c r="BH201" s="153">
        <f>IF(N201="sníž. přenesená",J201,0)</f>
        <v>0</v>
      </c>
      <c r="BI201" s="153">
        <f>IF(N201="nulová",J201,0)</f>
        <v>0</v>
      </c>
      <c r="BJ201" s="14" t="s">
        <v>78</v>
      </c>
      <c r="BK201" s="153">
        <f>ROUND(I201*H201,2)</f>
        <v>0</v>
      </c>
      <c r="BL201" s="14" t="s">
        <v>142</v>
      </c>
      <c r="BM201" s="152" t="s">
        <v>388</v>
      </c>
    </row>
    <row r="202" spans="1:65" s="2" customFormat="1" ht="19.5" x14ac:dyDescent="0.2">
      <c r="A202" s="29"/>
      <c r="B202" s="30"/>
      <c r="C202" s="29"/>
      <c r="D202" s="154" t="s">
        <v>133</v>
      </c>
      <c r="E202" s="29"/>
      <c r="F202" s="155" t="s">
        <v>389</v>
      </c>
      <c r="G202" s="29"/>
      <c r="H202" s="29"/>
      <c r="I202" s="156"/>
      <c r="J202" s="29"/>
      <c r="K202" s="29"/>
      <c r="L202" s="30"/>
      <c r="M202" s="157"/>
      <c r="N202" s="158"/>
      <c r="O202" s="55"/>
      <c r="P202" s="55"/>
      <c r="Q202" s="55"/>
      <c r="R202" s="55"/>
      <c r="S202" s="55"/>
      <c r="T202" s="56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4" t="s">
        <v>133</v>
      </c>
      <c r="AU202" s="14" t="s">
        <v>80</v>
      </c>
    </row>
    <row r="203" spans="1:65" s="2" customFormat="1" ht="16.5" customHeight="1" x14ac:dyDescent="0.2">
      <c r="A203" s="29"/>
      <c r="B203" s="140"/>
      <c r="C203" s="163" t="s">
        <v>271</v>
      </c>
      <c r="D203" s="163" t="s">
        <v>120</v>
      </c>
      <c r="E203" s="164" t="s">
        <v>390</v>
      </c>
      <c r="F203" s="165" t="s">
        <v>391</v>
      </c>
      <c r="G203" s="166" t="s">
        <v>175</v>
      </c>
      <c r="H203" s="167">
        <v>1</v>
      </c>
      <c r="I203" s="168"/>
      <c r="J203" s="169">
        <f>ROUND(I203*H203,2)</f>
        <v>0</v>
      </c>
      <c r="K203" s="165" t="s">
        <v>1</v>
      </c>
      <c r="L203" s="170"/>
      <c r="M203" s="171" t="s">
        <v>1</v>
      </c>
      <c r="N203" s="172" t="s">
        <v>36</v>
      </c>
      <c r="O203" s="55"/>
      <c r="P203" s="150">
        <f>O203*H203</f>
        <v>0</v>
      </c>
      <c r="Q203" s="150">
        <v>0</v>
      </c>
      <c r="R203" s="150">
        <f>Q203*H203</f>
        <v>0</v>
      </c>
      <c r="S203" s="150">
        <v>0</v>
      </c>
      <c r="T203" s="151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2" t="s">
        <v>169</v>
      </c>
      <c r="AT203" s="152" t="s">
        <v>120</v>
      </c>
      <c r="AU203" s="152" t="s">
        <v>80</v>
      </c>
      <c r="AY203" s="14" t="s">
        <v>123</v>
      </c>
      <c r="BE203" s="153">
        <f>IF(N203="základní",J203,0)</f>
        <v>0</v>
      </c>
      <c r="BF203" s="153">
        <f>IF(N203="snížená",J203,0)</f>
        <v>0</v>
      </c>
      <c r="BG203" s="153">
        <f>IF(N203="zákl. přenesená",J203,0)</f>
        <v>0</v>
      </c>
      <c r="BH203" s="153">
        <f>IF(N203="sníž. přenesená",J203,0)</f>
        <v>0</v>
      </c>
      <c r="BI203" s="153">
        <f>IF(N203="nulová",J203,0)</f>
        <v>0</v>
      </c>
      <c r="BJ203" s="14" t="s">
        <v>78</v>
      </c>
      <c r="BK203" s="153">
        <f>ROUND(I203*H203,2)</f>
        <v>0</v>
      </c>
      <c r="BL203" s="14" t="s">
        <v>142</v>
      </c>
      <c r="BM203" s="152" t="s">
        <v>392</v>
      </c>
    </row>
    <row r="204" spans="1:65" s="2" customFormat="1" ht="19.5" x14ac:dyDescent="0.2">
      <c r="A204" s="29"/>
      <c r="B204" s="30"/>
      <c r="C204" s="29"/>
      <c r="D204" s="154" t="s">
        <v>133</v>
      </c>
      <c r="E204" s="29"/>
      <c r="F204" s="155" t="s">
        <v>393</v>
      </c>
      <c r="G204" s="29"/>
      <c r="H204" s="29"/>
      <c r="I204" s="156"/>
      <c r="J204" s="29"/>
      <c r="K204" s="29"/>
      <c r="L204" s="30"/>
      <c r="M204" s="157"/>
      <c r="N204" s="158"/>
      <c r="O204" s="55"/>
      <c r="P204" s="55"/>
      <c r="Q204" s="55"/>
      <c r="R204" s="55"/>
      <c r="S204" s="55"/>
      <c r="T204" s="56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133</v>
      </c>
      <c r="AU204" s="14" t="s">
        <v>80</v>
      </c>
    </row>
    <row r="205" spans="1:65" s="2" customFormat="1" ht="16.5" customHeight="1" x14ac:dyDescent="0.2">
      <c r="A205" s="29"/>
      <c r="B205" s="140"/>
      <c r="C205" s="163" t="s">
        <v>394</v>
      </c>
      <c r="D205" s="163" t="s">
        <v>120</v>
      </c>
      <c r="E205" s="164" t="s">
        <v>395</v>
      </c>
      <c r="F205" s="165" t="s">
        <v>396</v>
      </c>
      <c r="G205" s="166" t="s">
        <v>175</v>
      </c>
      <c r="H205" s="167">
        <v>1</v>
      </c>
      <c r="I205" s="168"/>
      <c r="J205" s="169">
        <f>ROUND(I205*H205,2)</f>
        <v>0</v>
      </c>
      <c r="K205" s="165" t="s">
        <v>1</v>
      </c>
      <c r="L205" s="170"/>
      <c r="M205" s="171" t="s">
        <v>1</v>
      </c>
      <c r="N205" s="172" t="s">
        <v>36</v>
      </c>
      <c r="O205" s="55"/>
      <c r="P205" s="150">
        <f>O205*H205</f>
        <v>0</v>
      </c>
      <c r="Q205" s="150">
        <v>0</v>
      </c>
      <c r="R205" s="150">
        <f>Q205*H205</f>
        <v>0</v>
      </c>
      <c r="S205" s="150">
        <v>0</v>
      </c>
      <c r="T205" s="151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2" t="s">
        <v>169</v>
      </c>
      <c r="AT205" s="152" t="s">
        <v>120</v>
      </c>
      <c r="AU205" s="152" t="s">
        <v>80</v>
      </c>
      <c r="AY205" s="14" t="s">
        <v>123</v>
      </c>
      <c r="BE205" s="153">
        <f>IF(N205="základní",J205,0)</f>
        <v>0</v>
      </c>
      <c r="BF205" s="153">
        <f>IF(N205="snížená",J205,0)</f>
        <v>0</v>
      </c>
      <c r="BG205" s="153">
        <f>IF(N205="zákl. přenesená",J205,0)</f>
        <v>0</v>
      </c>
      <c r="BH205" s="153">
        <f>IF(N205="sníž. přenesená",J205,0)</f>
        <v>0</v>
      </c>
      <c r="BI205" s="153">
        <f>IF(N205="nulová",J205,0)</f>
        <v>0</v>
      </c>
      <c r="BJ205" s="14" t="s">
        <v>78</v>
      </c>
      <c r="BK205" s="153">
        <f>ROUND(I205*H205,2)</f>
        <v>0</v>
      </c>
      <c r="BL205" s="14" t="s">
        <v>142</v>
      </c>
      <c r="BM205" s="152" t="s">
        <v>397</v>
      </c>
    </row>
    <row r="206" spans="1:65" s="2" customFormat="1" ht="19.5" x14ac:dyDescent="0.2">
      <c r="A206" s="29"/>
      <c r="B206" s="30"/>
      <c r="C206" s="29"/>
      <c r="D206" s="154" t="s">
        <v>133</v>
      </c>
      <c r="E206" s="29"/>
      <c r="F206" s="155" t="s">
        <v>398</v>
      </c>
      <c r="G206" s="29"/>
      <c r="H206" s="29"/>
      <c r="I206" s="156"/>
      <c r="J206" s="29"/>
      <c r="K206" s="29"/>
      <c r="L206" s="30"/>
      <c r="M206" s="157"/>
      <c r="N206" s="158"/>
      <c r="O206" s="55"/>
      <c r="P206" s="55"/>
      <c r="Q206" s="55"/>
      <c r="R206" s="55"/>
      <c r="S206" s="55"/>
      <c r="T206" s="56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133</v>
      </c>
      <c r="AU206" s="14" t="s">
        <v>80</v>
      </c>
    </row>
    <row r="207" spans="1:65" s="2" customFormat="1" ht="16.5" customHeight="1" x14ac:dyDescent="0.2">
      <c r="A207" s="29"/>
      <c r="B207" s="140"/>
      <c r="C207" s="163" t="s">
        <v>274</v>
      </c>
      <c r="D207" s="163" t="s">
        <v>120</v>
      </c>
      <c r="E207" s="164" t="s">
        <v>399</v>
      </c>
      <c r="F207" s="165" t="s">
        <v>400</v>
      </c>
      <c r="G207" s="166" t="s">
        <v>175</v>
      </c>
      <c r="H207" s="167">
        <v>1</v>
      </c>
      <c r="I207" s="168"/>
      <c r="J207" s="169">
        <f>ROUND(I207*H207,2)</f>
        <v>0</v>
      </c>
      <c r="K207" s="165" t="s">
        <v>1</v>
      </c>
      <c r="L207" s="170"/>
      <c r="M207" s="171" t="s">
        <v>1</v>
      </c>
      <c r="N207" s="172" t="s">
        <v>36</v>
      </c>
      <c r="O207" s="55"/>
      <c r="P207" s="150">
        <f>O207*H207</f>
        <v>0</v>
      </c>
      <c r="Q207" s="150">
        <v>0</v>
      </c>
      <c r="R207" s="150">
        <f>Q207*H207</f>
        <v>0</v>
      </c>
      <c r="S207" s="150">
        <v>0</v>
      </c>
      <c r="T207" s="151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2" t="s">
        <v>169</v>
      </c>
      <c r="AT207" s="152" t="s">
        <v>120</v>
      </c>
      <c r="AU207" s="152" t="s">
        <v>80</v>
      </c>
      <c r="AY207" s="14" t="s">
        <v>123</v>
      </c>
      <c r="BE207" s="153">
        <f>IF(N207="základní",J207,0)</f>
        <v>0</v>
      </c>
      <c r="BF207" s="153">
        <f>IF(N207="snížená",J207,0)</f>
        <v>0</v>
      </c>
      <c r="BG207" s="153">
        <f>IF(N207="zákl. přenesená",J207,0)</f>
        <v>0</v>
      </c>
      <c r="BH207" s="153">
        <f>IF(N207="sníž. přenesená",J207,0)</f>
        <v>0</v>
      </c>
      <c r="BI207" s="153">
        <f>IF(N207="nulová",J207,0)</f>
        <v>0</v>
      </c>
      <c r="BJ207" s="14" t="s">
        <v>78</v>
      </c>
      <c r="BK207" s="153">
        <f>ROUND(I207*H207,2)</f>
        <v>0</v>
      </c>
      <c r="BL207" s="14" t="s">
        <v>142</v>
      </c>
      <c r="BM207" s="152" t="s">
        <v>401</v>
      </c>
    </row>
    <row r="208" spans="1:65" s="2" customFormat="1" ht="19.5" x14ac:dyDescent="0.2">
      <c r="A208" s="29"/>
      <c r="B208" s="30"/>
      <c r="C208" s="29"/>
      <c r="D208" s="154" t="s">
        <v>133</v>
      </c>
      <c r="E208" s="29"/>
      <c r="F208" s="155" t="s">
        <v>402</v>
      </c>
      <c r="G208" s="29"/>
      <c r="H208" s="29"/>
      <c r="I208" s="156"/>
      <c r="J208" s="29"/>
      <c r="K208" s="29"/>
      <c r="L208" s="30"/>
      <c r="M208" s="157"/>
      <c r="N208" s="158"/>
      <c r="O208" s="55"/>
      <c r="P208" s="55"/>
      <c r="Q208" s="55"/>
      <c r="R208" s="55"/>
      <c r="S208" s="55"/>
      <c r="T208" s="56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4" t="s">
        <v>133</v>
      </c>
      <c r="AU208" s="14" t="s">
        <v>80</v>
      </c>
    </row>
    <row r="209" spans="1:65" s="2" customFormat="1" ht="60" x14ac:dyDescent="0.2">
      <c r="A209" s="29"/>
      <c r="B209" s="140"/>
      <c r="C209" s="141" t="s">
        <v>403</v>
      </c>
      <c r="D209" s="141" t="s">
        <v>126</v>
      </c>
      <c r="E209" s="142" t="s">
        <v>404</v>
      </c>
      <c r="F209" s="143" t="s">
        <v>405</v>
      </c>
      <c r="G209" s="144" t="s">
        <v>175</v>
      </c>
      <c r="H209" s="145">
        <v>1</v>
      </c>
      <c r="I209" s="146"/>
      <c r="J209" s="147">
        <f>ROUND(I209*H209,2)</f>
        <v>0</v>
      </c>
      <c r="K209" s="143" t="s">
        <v>166</v>
      </c>
      <c r="L209" s="30"/>
      <c r="M209" s="148" t="s">
        <v>1</v>
      </c>
      <c r="N209" s="149" t="s">
        <v>36</v>
      </c>
      <c r="O209" s="55"/>
      <c r="P209" s="150">
        <f>O209*H209</f>
        <v>0</v>
      </c>
      <c r="Q209" s="150">
        <v>0</v>
      </c>
      <c r="R209" s="150">
        <f>Q209*H209</f>
        <v>0</v>
      </c>
      <c r="S209" s="150">
        <v>0</v>
      </c>
      <c r="T209" s="151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2" t="s">
        <v>142</v>
      </c>
      <c r="AT209" s="152" t="s">
        <v>126</v>
      </c>
      <c r="AU209" s="152" t="s">
        <v>80</v>
      </c>
      <c r="AY209" s="14" t="s">
        <v>123</v>
      </c>
      <c r="BE209" s="153">
        <f>IF(N209="základní",J209,0)</f>
        <v>0</v>
      </c>
      <c r="BF209" s="153">
        <f>IF(N209="snížená",J209,0)</f>
        <v>0</v>
      </c>
      <c r="BG209" s="153">
        <f>IF(N209="zákl. přenesená",J209,0)</f>
        <v>0</v>
      </c>
      <c r="BH209" s="153">
        <f>IF(N209="sníž. přenesená",J209,0)</f>
        <v>0</v>
      </c>
      <c r="BI209" s="153">
        <f>IF(N209="nulová",J209,0)</f>
        <v>0</v>
      </c>
      <c r="BJ209" s="14" t="s">
        <v>78</v>
      </c>
      <c r="BK209" s="153">
        <f>ROUND(I209*H209,2)</f>
        <v>0</v>
      </c>
      <c r="BL209" s="14" t="s">
        <v>142</v>
      </c>
      <c r="BM209" s="152" t="s">
        <v>406</v>
      </c>
    </row>
    <row r="210" spans="1:65" s="2" customFormat="1" ht="16.5" customHeight="1" x14ac:dyDescent="0.2">
      <c r="A210" s="29"/>
      <c r="B210" s="140"/>
      <c r="C210" s="163" t="s">
        <v>278</v>
      </c>
      <c r="D210" s="163" t="s">
        <v>120</v>
      </c>
      <c r="E210" s="164" t="s">
        <v>407</v>
      </c>
      <c r="F210" s="165" t="s">
        <v>408</v>
      </c>
      <c r="G210" s="166" t="s">
        <v>175</v>
      </c>
      <c r="H210" s="167">
        <v>1</v>
      </c>
      <c r="I210" s="168"/>
      <c r="J210" s="169">
        <f>ROUND(I210*H210,2)</f>
        <v>0</v>
      </c>
      <c r="K210" s="165" t="s">
        <v>1</v>
      </c>
      <c r="L210" s="170"/>
      <c r="M210" s="171" t="s">
        <v>1</v>
      </c>
      <c r="N210" s="172" t="s">
        <v>36</v>
      </c>
      <c r="O210" s="55"/>
      <c r="P210" s="150">
        <f>O210*H210</f>
        <v>0</v>
      </c>
      <c r="Q210" s="150">
        <v>0</v>
      </c>
      <c r="R210" s="150">
        <f>Q210*H210</f>
        <v>0</v>
      </c>
      <c r="S210" s="150">
        <v>0</v>
      </c>
      <c r="T210" s="151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2" t="s">
        <v>169</v>
      </c>
      <c r="AT210" s="152" t="s">
        <v>120</v>
      </c>
      <c r="AU210" s="152" t="s">
        <v>80</v>
      </c>
      <c r="AY210" s="14" t="s">
        <v>123</v>
      </c>
      <c r="BE210" s="153">
        <f>IF(N210="základní",J210,0)</f>
        <v>0</v>
      </c>
      <c r="BF210" s="153">
        <f>IF(N210="snížená",J210,0)</f>
        <v>0</v>
      </c>
      <c r="BG210" s="153">
        <f>IF(N210="zákl. přenesená",J210,0)</f>
        <v>0</v>
      </c>
      <c r="BH210" s="153">
        <f>IF(N210="sníž. přenesená",J210,0)</f>
        <v>0</v>
      </c>
      <c r="BI210" s="153">
        <f>IF(N210="nulová",J210,0)</f>
        <v>0</v>
      </c>
      <c r="BJ210" s="14" t="s">
        <v>78</v>
      </c>
      <c r="BK210" s="153">
        <f>ROUND(I210*H210,2)</f>
        <v>0</v>
      </c>
      <c r="BL210" s="14" t="s">
        <v>142</v>
      </c>
      <c r="BM210" s="152" t="s">
        <v>409</v>
      </c>
    </row>
    <row r="211" spans="1:65" s="2" customFormat="1" ht="29.25" x14ac:dyDescent="0.2">
      <c r="A211" s="29"/>
      <c r="B211" s="30"/>
      <c r="C211" s="29"/>
      <c r="D211" s="154" t="s">
        <v>133</v>
      </c>
      <c r="E211" s="29"/>
      <c r="F211" s="155" t="s">
        <v>410</v>
      </c>
      <c r="G211" s="29"/>
      <c r="H211" s="29"/>
      <c r="I211" s="156"/>
      <c r="J211" s="29"/>
      <c r="K211" s="29"/>
      <c r="L211" s="30"/>
      <c r="M211" s="157"/>
      <c r="N211" s="158"/>
      <c r="O211" s="55"/>
      <c r="P211" s="55"/>
      <c r="Q211" s="55"/>
      <c r="R211" s="55"/>
      <c r="S211" s="55"/>
      <c r="T211" s="56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4" t="s">
        <v>133</v>
      </c>
      <c r="AU211" s="14" t="s">
        <v>80</v>
      </c>
    </row>
    <row r="212" spans="1:65" s="2" customFormat="1" ht="66.75" customHeight="1" x14ac:dyDescent="0.2">
      <c r="A212" s="29"/>
      <c r="B212" s="140"/>
      <c r="C212" s="141" t="s">
        <v>411</v>
      </c>
      <c r="D212" s="141" t="s">
        <v>126</v>
      </c>
      <c r="E212" s="142" t="s">
        <v>412</v>
      </c>
      <c r="F212" s="143" t="s">
        <v>413</v>
      </c>
      <c r="G212" s="144" t="s">
        <v>175</v>
      </c>
      <c r="H212" s="145">
        <v>1</v>
      </c>
      <c r="I212" s="146"/>
      <c r="J212" s="147">
        <f>ROUND(I212*H212,2)</f>
        <v>0</v>
      </c>
      <c r="K212" s="143" t="s">
        <v>166</v>
      </c>
      <c r="L212" s="30"/>
      <c r="M212" s="148" t="s">
        <v>1</v>
      </c>
      <c r="N212" s="149" t="s">
        <v>36</v>
      </c>
      <c r="O212" s="55"/>
      <c r="P212" s="150">
        <f>O212*H212</f>
        <v>0</v>
      </c>
      <c r="Q212" s="150">
        <v>0</v>
      </c>
      <c r="R212" s="150">
        <f>Q212*H212</f>
        <v>0</v>
      </c>
      <c r="S212" s="150">
        <v>0</v>
      </c>
      <c r="T212" s="151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2" t="s">
        <v>142</v>
      </c>
      <c r="AT212" s="152" t="s">
        <v>126</v>
      </c>
      <c r="AU212" s="152" t="s">
        <v>80</v>
      </c>
      <c r="AY212" s="14" t="s">
        <v>123</v>
      </c>
      <c r="BE212" s="153">
        <f>IF(N212="základní",J212,0)</f>
        <v>0</v>
      </c>
      <c r="BF212" s="153">
        <f>IF(N212="snížená",J212,0)</f>
        <v>0</v>
      </c>
      <c r="BG212" s="153">
        <f>IF(N212="zákl. přenesená",J212,0)</f>
        <v>0</v>
      </c>
      <c r="BH212" s="153">
        <f>IF(N212="sníž. přenesená",J212,0)</f>
        <v>0</v>
      </c>
      <c r="BI212" s="153">
        <f>IF(N212="nulová",J212,0)</f>
        <v>0</v>
      </c>
      <c r="BJ212" s="14" t="s">
        <v>78</v>
      </c>
      <c r="BK212" s="153">
        <f>ROUND(I212*H212,2)</f>
        <v>0</v>
      </c>
      <c r="BL212" s="14" t="s">
        <v>142</v>
      </c>
      <c r="BM212" s="152" t="s">
        <v>414</v>
      </c>
    </row>
    <row r="213" spans="1:65" s="2" customFormat="1" ht="16.5" customHeight="1" x14ac:dyDescent="0.2">
      <c r="A213" s="29"/>
      <c r="B213" s="140"/>
      <c r="C213" s="163" t="s">
        <v>131</v>
      </c>
      <c r="D213" s="163" t="s">
        <v>120</v>
      </c>
      <c r="E213" s="164" t="s">
        <v>415</v>
      </c>
      <c r="F213" s="165" t="s">
        <v>416</v>
      </c>
      <c r="G213" s="166" t="s">
        <v>175</v>
      </c>
      <c r="H213" s="167">
        <v>1</v>
      </c>
      <c r="I213" s="168"/>
      <c r="J213" s="169">
        <f>ROUND(I213*H213,2)</f>
        <v>0</v>
      </c>
      <c r="K213" s="165" t="s">
        <v>1</v>
      </c>
      <c r="L213" s="170"/>
      <c r="M213" s="171" t="s">
        <v>1</v>
      </c>
      <c r="N213" s="172" t="s">
        <v>36</v>
      </c>
      <c r="O213" s="55"/>
      <c r="P213" s="150">
        <f>O213*H213</f>
        <v>0</v>
      </c>
      <c r="Q213" s="150">
        <v>0</v>
      </c>
      <c r="R213" s="150">
        <f>Q213*H213</f>
        <v>0</v>
      </c>
      <c r="S213" s="150">
        <v>0</v>
      </c>
      <c r="T213" s="151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2" t="s">
        <v>169</v>
      </c>
      <c r="AT213" s="152" t="s">
        <v>120</v>
      </c>
      <c r="AU213" s="152" t="s">
        <v>80</v>
      </c>
      <c r="AY213" s="14" t="s">
        <v>123</v>
      </c>
      <c r="BE213" s="153">
        <f>IF(N213="základní",J213,0)</f>
        <v>0</v>
      </c>
      <c r="BF213" s="153">
        <f>IF(N213="snížená",J213,0)</f>
        <v>0</v>
      </c>
      <c r="BG213" s="153">
        <f>IF(N213="zákl. přenesená",J213,0)</f>
        <v>0</v>
      </c>
      <c r="BH213" s="153">
        <f>IF(N213="sníž. přenesená",J213,0)</f>
        <v>0</v>
      </c>
      <c r="BI213" s="153">
        <f>IF(N213="nulová",J213,0)</f>
        <v>0</v>
      </c>
      <c r="BJ213" s="14" t="s">
        <v>78</v>
      </c>
      <c r="BK213" s="153">
        <f>ROUND(I213*H213,2)</f>
        <v>0</v>
      </c>
      <c r="BL213" s="14" t="s">
        <v>142</v>
      </c>
      <c r="BM213" s="152" t="s">
        <v>417</v>
      </c>
    </row>
    <row r="214" spans="1:65" s="2" customFormat="1" ht="19.5" x14ac:dyDescent="0.2">
      <c r="A214" s="29"/>
      <c r="B214" s="30"/>
      <c r="C214" s="29"/>
      <c r="D214" s="154" t="s">
        <v>133</v>
      </c>
      <c r="E214" s="29"/>
      <c r="F214" s="155" t="s">
        <v>418</v>
      </c>
      <c r="G214" s="29"/>
      <c r="H214" s="29"/>
      <c r="I214" s="156"/>
      <c r="J214" s="29"/>
      <c r="K214" s="29"/>
      <c r="L214" s="30"/>
      <c r="M214" s="157"/>
      <c r="N214" s="158"/>
      <c r="O214" s="55"/>
      <c r="P214" s="55"/>
      <c r="Q214" s="55"/>
      <c r="R214" s="55"/>
      <c r="S214" s="55"/>
      <c r="T214" s="56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133</v>
      </c>
      <c r="AU214" s="14" t="s">
        <v>80</v>
      </c>
    </row>
    <row r="215" spans="1:65" s="2" customFormat="1" ht="55.5" customHeight="1" x14ac:dyDescent="0.2">
      <c r="A215" s="29"/>
      <c r="B215" s="140"/>
      <c r="C215" s="141" t="s">
        <v>419</v>
      </c>
      <c r="D215" s="141" t="s">
        <v>126</v>
      </c>
      <c r="E215" s="142" t="s">
        <v>420</v>
      </c>
      <c r="F215" s="143" t="s">
        <v>421</v>
      </c>
      <c r="G215" s="144" t="s">
        <v>175</v>
      </c>
      <c r="H215" s="145">
        <v>1</v>
      </c>
      <c r="I215" s="146"/>
      <c r="J215" s="147">
        <f>ROUND(I215*H215,2)</f>
        <v>0</v>
      </c>
      <c r="K215" s="143" t="s">
        <v>166</v>
      </c>
      <c r="L215" s="30"/>
      <c r="M215" s="148" t="s">
        <v>1</v>
      </c>
      <c r="N215" s="149" t="s">
        <v>36</v>
      </c>
      <c r="O215" s="55"/>
      <c r="P215" s="150">
        <f>O215*H215</f>
        <v>0</v>
      </c>
      <c r="Q215" s="150">
        <v>0</v>
      </c>
      <c r="R215" s="150">
        <f>Q215*H215</f>
        <v>0</v>
      </c>
      <c r="S215" s="150">
        <v>0</v>
      </c>
      <c r="T215" s="151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2" t="s">
        <v>142</v>
      </c>
      <c r="AT215" s="152" t="s">
        <v>126</v>
      </c>
      <c r="AU215" s="152" t="s">
        <v>80</v>
      </c>
      <c r="AY215" s="14" t="s">
        <v>123</v>
      </c>
      <c r="BE215" s="153">
        <f>IF(N215="základní",J215,0)</f>
        <v>0</v>
      </c>
      <c r="BF215" s="153">
        <f>IF(N215="snížená",J215,0)</f>
        <v>0</v>
      </c>
      <c r="BG215" s="153">
        <f>IF(N215="zákl. přenesená",J215,0)</f>
        <v>0</v>
      </c>
      <c r="BH215" s="153">
        <f>IF(N215="sníž. přenesená",J215,0)</f>
        <v>0</v>
      </c>
      <c r="BI215" s="153">
        <f>IF(N215="nulová",J215,0)</f>
        <v>0</v>
      </c>
      <c r="BJ215" s="14" t="s">
        <v>78</v>
      </c>
      <c r="BK215" s="153">
        <f>ROUND(I215*H215,2)</f>
        <v>0</v>
      </c>
      <c r="BL215" s="14" t="s">
        <v>142</v>
      </c>
      <c r="BM215" s="152" t="s">
        <v>422</v>
      </c>
    </row>
    <row r="216" spans="1:65" s="2" customFormat="1" ht="16.5" customHeight="1" x14ac:dyDescent="0.2">
      <c r="A216" s="29"/>
      <c r="B216" s="140"/>
      <c r="C216" s="163" t="s">
        <v>288</v>
      </c>
      <c r="D216" s="163" t="s">
        <v>120</v>
      </c>
      <c r="E216" s="164" t="s">
        <v>423</v>
      </c>
      <c r="F216" s="165" t="s">
        <v>424</v>
      </c>
      <c r="G216" s="166" t="s">
        <v>175</v>
      </c>
      <c r="H216" s="167">
        <v>1</v>
      </c>
      <c r="I216" s="168"/>
      <c r="J216" s="169">
        <f>ROUND(I216*H216,2)</f>
        <v>0</v>
      </c>
      <c r="K216" s="165" t="s">
        <v>1</v>
      </c>
      <c r="L216" s="170"/>
      <c r="M216" s="171" t="s">
        <v>1</v>
      </c>
      <c r="N216" s="172" t="s">
        <v>36</v>
      </c>
      <c r="O216" s="55"/>
      <c r="P216" s="150">
        <f>O216*H216</f>
        <v>0</v>
      </c>
      <c r="Q216" s="150">
        <v>0</v>
      </c>
      <c r="R216" s="150">
        <f>Q216*H216</f>
        <v>0</v>
      </c>
      <c r="S216" s="150">
        <v>0</v>
      </c>
      <c r="T216" s="151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2" t="s">
        <v>169</v>
      </c>
      <c r="AT216" s="152" t="s">
        <v>120</v>
      </c>
      <c r="AU216" s="152" t="s">
        <v>80</v>
      </c>
      <c r="AY216" s="14" t="s">
        <v>123</v>
      </c>
      <c r="BE216" s="153">
        <f>IF(N216="základní",J216,0)</f>
        <v>0</v>
      </c>
      <c r="BF216" s="153">
        <f>IF(N216="snížená",J216,0)</f>
        <v>0</v>
      </c>
      <c r="BG216" s="153">
        <f>IF(N216="zákl. přenesená",J216,0)</f>
        <v>0</v>
      </c>
      <c r="BH216" s="153">
        <f>IF(N216="sníž. přenesená",J216,0)</f>
        <v>0</v>
      </c>
      <c r="BI216" s="153">
        <f>IF(N216="nulová",J216,0)</f>
        <v>0</v>
      </c>
      <c r="BJ216" s="14" t="s">
        <v>78</v>
      </c>
      <c r="BK216" s="153">
        <f>ROUND(I216*H216,2)</f>
        <v>0</v>
      </c>
      <c r="BL216" s="14" t="s">
        <v>142</v>
      </c>
      <c r="BM216" s="152" t="s">
        <v>425</v>
      </c>
    </row>
    <row r="217" spans="1:65" s="2" customFormat="1" ht="19.5" x14ac:dyDescent="0.2">
      <c r="A217" s="29"/>
      <c r="B217" s="30"/>
      <c r="C217" s="29"/>
      <c r="D217" s="154" t="s">
        <v>133</v>
      </c>
      <c r="E217" s="29"/>
      <c r="F217" s="155" t="s">
        <v>426</v>
      </c>
      <c r="G217" s="29"/>
      <c r="H217" s="29"/>
      <c r="I217" s="156"/>
      <c r="J217" s="29"/>
      <c r="K217" s="29"/>
      <c r="L217" s="30"/>
      <c r="M217" s="157"/>
      <c r="N217" s="158"/>
      <c r="O217" s="55"/>
      <c r="P217" s="55"/>
      <c r="Q217" s="55"/>
      <c r="R217" s="55"/>
      <c r="S217" s="55"/>
      <c r="T217" s="56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133</v>
      </c>
      <c r="AU217" s="14" t="s">
        <v>80</v>
      </c>
    </row>
    <row r="218" spans="1:65" s="2" customFormat="1" ht="60" x14ac:dyDescent="0.2">
      <c r="A218" s="29"/>
      <c r="B218" s="140"/>
      <c r="C218" s="141" t="s">
        <v>427</v>
      </c>
      <c r="D218" s="141" t="s">
        <v>126</v>
      </c>
      <c r="E218" s="142" t="s">
        <v>428</v>
      </c>
      <c r="F218" s="143" t="s">
        <v>429</v>
      </c>
      <c r="G218" s="144" t="s">
        <v>175</v>
      </c>
      <c r="H218" s="145">
        <v>9</v>
      </c>
      <c r="I218" s="146"/>
      <c r="J218" s="147">
        <f>ROUND(I218*H218,2)</f>
        <v>0</v>
      </c>
      <c r="K218" s="143" t="s">
        <v>166</v>
      </c>
      <c r="L218" s="30"/>
      <c r="M218" s="148" t="s">
        <v>1</v>
      </c>
      <c r="N218" s="149" t="s">
        <v>36</v>
      </c>
      <c r="O218" s="55"/>
      <c r="P218" s="150">
        <f>O218*H218</f>
        <v>0</v>
      </c>
      <c r="Q218" s="150">
        <v>0</v>
      </c>
      <c r="R218" s="150">
        <f>Q218*H218</f>
        <v>0</v>
      </c>
      <c r="S218" s="150">
        <v>0</v>
      </c>
      <c r="T218" s="151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2" t="s">
        <v>142</v>
      </c>
      <c r="AT218" s="152" t="s">
        <v>126</v>
      </c>
      <c r="AU218" s="152" t="s">
        <v>80</v>
      </c>
      <c r="AY218" s="14" t="s">
        <v>123</v>
      </c>
      <c r="BE218" s="153">
        <f>IF(N218="základní",J218,0)</f>
        <v>0</v>
      </c>
      <c r="BF218" s="153">
        <f>IF(N218="snížená",J218,0)</f>
        <v>0</v>
      </c>
      <c r="BG218" s="153">
        <f>IF(N218="zákl. přenesená",J218,0)</f>
        <v>0</v>
      </c>
      <c r="BH218" s="153">
        <f>IF(N218="sníž. přenesená",J218,0)</f>
        <v>0</v>
      </c>
      <c r="BI218" s="153">
        <f>IF(N218="nulová",J218,0)</f>
        <v>0</v>
      </c>
      <c r="BJ218" s="14" t="s">
        <v>78</v>
      </c>
      <c r="BK218" s="153">
        <f>ROUND(I218*H218,2)</f>
        <v>0</v>
      </c>
      <c r="BL218" s="14" t="s">
        <v>142</v>
      </c>
      <c r="BM218" s="152" t="s">
        <v>430</v>
      </c>
    </row>
    <row r="219" spans="1:65" s="2" customFormat="1" ht="16.5" customHeight="1" x14ac:dyDescent="0.2">
      <c r="A219" s="29"/>
      <c r="B219" s="140"/>
      <c r="C219" s="141" t="s">
        <v>431</v>
      </c>
      <c r="D219" s="141" t="s">
        <v>126</v>
      </c>
      <c r="E219" s="142" t="s">
        <v>432</v>
      </c>
      <c r="F219" s="143" t="s">
        <v>433</v>
      </c>
      <c r="G219" s="144" t="s">
        <v>175</v>
      </c>
      <c r="H219" s="145">
        <v>1</v>
      </c>
      <c r="I219" s="146"/>
      <c r="J219" s="147">
        <f>ROUND(I219*H219,2)</f>
        <v>0</v>
      </c>
      <c r="K219" s="143" t="s">
        <v>1</v>
      </c>
      <c r="L219" s="30"/>
      <c r="M219" s="148" t="s">
        <v>1</v>
      </c>
      <c r="N219" s="149" t="s">
        <v>36</v>
      </c>
      <c r="O219" s="55"/>
      <c r="P219" s="150">
        <f>O219*H219</f>
        <v>0</v>
      </c>
      <c r="Q219" s="150">
        <v>0</v>
      </c>
      <c r="R219" s="150">
        <f>Q219*H219</f>
        <v>0</v>
      </c>
      <c r="S219" s="150">
        <v>0</v>
      </c>
      <c r="T219" s="151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2" t="s">
        <v>142</v>
      </c>
      <c r="AT219" s="152" t="s">
        <v>126</v>
      </c>
      <c r="AU219" s="152" t="s">
        <v>80</v>
      </c>
      <c r="AY219" s="14" t="s">
        <v>123</v>
      </c>
      <c r="BE219" s="153">
        <f>IF(N219="základní",J219,0)</f>
        <v>0</v>
      </c>
      <c r="BF219" s="153">
        <f>IF(N219="snížená",J219,0)</f>
        <v>0</v>
      </c>
      <c r="BG219" s="153">
        <f>IF(N219="zákl. přenesená",J219,0)</f>
        <v>0</v>
      </c>
      <c r="BH219" s="153">
        <f>IF(N219="sníž. přenesená",J219,0)</f>
        <v>0</v>
      </c>
      <c r="BI219" s="153">
        <f>IF(N219="nulová",J219,0)</f>
        <v>0</v>
      </c>
      <c r="BJ219" s="14" t="s">
        <v>78</v>
      </c>
      <c r="BK219" s="153">
        <f>ROUND(I219*H219,2)</f>
        <v>0</v>
      </c>
      <c r="BL219" s="14" t="s">
        <v>142</v>
      </c>
      <c r="BM219" s="152" t="s">
        <v>223</v>
      </c>
    </row>
    <row r="220" spans="1:65" s="2" customFormat="1" ht="19.5" x14ac:dyDescent="0.2">
      <c r="A220" s="29"/>
      <c r="B220" s="30"/>
      <c r="C220" s="29"/>
      <c r="D220" s="154" t="s">
        <v>133</v>
      </c>
      <c r="E220" s="29"/>
      <c r="F220" s="155" t="s">
        <v>434</v>
      </c>
      <c r="G220" s="29"/>
      <c r="H220" s="29"/>
      <c r="I220" s="156"/>
      <c r="J220" s="29"/>
      <c r="K220" s="29"/>
      <c r="L220" s="30"/>
      <c r="M220" s="157"/>
      <c r="N220" s="158"/>
      <c r="O220" s="55"/>
      <c r="P220" s="55"/>
      <c r="Q220" s="55"/>
      <c r="R220" s="55"/>
      <c r="S220" s="55"/>
      <c r="T220" s="56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4" t="s">
        <v>133</v>
      </c>
      <c r="AU220" s="14" t="s">
        <v>80</v>
      </c>
    </row>
    <row r="221" spans="1:65" s="2" customFormat="1" ht="72" x14ac:dyDescent="0.2">
      <c r="A221" s="29"/>
      <c r="B221" s="140"/>
      <c r="C221" s="141" t="s">
        <v>435</v>
      </c>
      <c r="D221" s="141" t="s">
        <v>126</v>
      </c>
      <c r="E221" s="142" t="s">
        <v>436</v>
      </c>
      <c r="F221" s="143" t="s">
        <v>437</v>
      </c>
      <c r="G221" s="144" t="s">
        <v>175</v>
      </c>
      <c r="H221" s="145">
        <v>1</v>
      </c>
      <c r="I221" s="146"/>
      <c r="J221" s="147">
        <f>ROUND(I221*H221,2)</f>
        <v>0</v>
      </c>
      <c r="K221" s="143" t="s">
        <v>166</v>
      </c>
      <c r="L221" s="30"/>
      <c r="M221" s="148" t="s">
        <v>1</v>
      </c>
      <c r="N221" s="149" t="s">
        <v>36</v>
      </c>
      <c r="O221" s="55"/>
      <c r="P221" s="150">
        <f>O221*H221</f>
        <v>0</v>
      </c>
      <c r="Q221" s="150">
        <v>0</v>
      </c>
      <c r="R221" s="150">
        <f>Q221*H221</f>
        <v>0</v>
      </c>
      <c r="S221" s="150">
        <v>0</v>
      </c>
      <c r="T221" s="151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2" t="s">
        <v>142</v>
      </c>
      <c r="AT221" s="152" t="s">
        <v>126</v>
      </c>
      <c r="AU221" s="152" t="s">
        <v>80</v>
      </c>
      <c r="AY221" s="14" t="s">
        <v>123</v>
      </c>
      <c r="BE221" s="153">
        <f>IF(N221="základní",J221,0)</f>
        <v>0</v>
      </c>
      <c r="BF221" s="153">
        <f>IF(N221="snížená",J221,0)</f>
        <v>0</v>
      </c>
      <c r="BG221" s="153">
        <f>IF(N221="zákl. přenesená",J221,0)</f>
        <v>0</v>
      </c>
      <c r="BH221" s="153">
        <f>IF(N221="sníž. přenesená",J221,0)</f>
        <v>0</v>
      </c>
      <c r="BI221" s="153">
        <f>IF(N221="nulová",J221,0)</f>
        <v>0</v>
      </c>
      <c r="BJ221" s="14" t="s">
        <v>78</v>
      </c>
      <c r="BK221" s="153">
        <f>ROUND(I221*H221,2)</f>
        <v>0</v>
      </c>
      <c r="BL221" s="14" t="s">
        <v>142</v>
      </c>
      <c r="BM221" s="152" t="s">
        <v>280</v>
      </c>
    </row>
    <row r="222" spans="1:65" s="2" customFormat="1" ht="19.5" x14ac:dyDescent="0.2">
      <c r="A222" s="29"/>
      <c r="B222" s="30"/>
      <c r="C222" s="29"/>
      <c r="D222" s="154" t="s">
        <v>133</v>
      </c>
      <c r="E222" s="29"/>
      <c r="F222" s="155" t="s">
        <v>438</v>
      </c>
      <c r="G222" s="29"/>
      <c r="H222" s="29"/>
      <c r="I222" s="156"/>
      <c r="J222" s="29"/>
      <c r="K222" s="29"/>
      <c r="L222" s="30"/>
      <c r="M222" s="157"/>
      <c r="N222" s="158"/>
      <c r="O222" s="55"/>
      <c r="P222" s="55"/>
      <c r="Q222" s="55"/>
      <c r="R222" s="55"/>
      <c r="S222" s="55"/>
      <c r="T222" s="56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133</v>
      </c>
      <c r="AU222" s="14" t="s">
        <v>80</v>
      </c>
    </row>
    <row r="223" spans="1:65" s="2" customFormat="1" ht="16.5" customHeight="1" x14ac:dyDescent="0.2">
      <c r="A223" s="29"/>
      <c r="B223" s="140"/>
      <c r="C223" s="163" t="s">
        <v>297</v>
      </c>
      <c r="D223" s="163" t="s">
        <v>120</v>
      </c>
      <c r="E223" s="164" t="s">
        <v>439</v>
      </c>
      <c r="F223" s="165" t="s">
        <v>440</v>
      </c>
      <c r="G223" s="166" t="s">
        <v>175</v>
      </c>
      <c r="H223" s="167">
        <v>1</v>
      </c>
      <c r="I223" s="168"/>
      <c r="J223" s="169">
        <f>ROUND(I223*H223,2)</f>
        <v>0</v>
      </c>
      <c r="K223" s="165" t="s">
        <v>1</v>
      </c>
      <c r="L223" s="170"/>
      <c r="M223" s="171" t="s">
        <v>1</v>
      </c>
      <c r="N223" s="172" t="s">
        <v>36</v>
      </c>
      <c r="O223" s="55"/>
      <c r="P223" s="150">
        <f>O223*H223</f>
        <v>0</v>
      </c>
      <c r="Q223" s="150">
        <v>0</v>
      </c>
      <c r="R223" s="150">
        <f>Q223*H223</f>
        <v>0</v>
      </c>
      <c r="S223" s="150">
        <v>0</v>
      </c>
      <c r="T223" s="151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2" t="s">
        <v>169</v>
      </c>
      <c r="AT223" s="152" t="s">
        <v>120</v>
      </c>
      <c r="AU223" s="152" t="s">
        <v>80</v>
      </c>
      <c r="AY223" s="14" t="s">
        <v>123</v>
      </c>
      <c r="BE223" s="153">
        <f>IF(N223="základní",J223,0)</f>
        <v>0</v>
      </c>
      <c r="BF223" s="153">
        <f>IF(N223="snížená",J223,0)</f>
        <v>0</v>
      </c>
      <c r="BG223" s="153">
        <f>IF(N223="zákl. přenesená",J223,0)</f>
        <v>0</v>
      </c>
      <c r="BH223" s="153">
        <f>IF(N223="sníž. přenesená",J223,0)</f>
        <v>0</v>
      </c>
      <c r="BI223" s="153">
        <f>IF(N223="nulová",J223,0)</f>
        <v>0</v>
      </c>
      <c r="BJ223" s="14" t="s">
        <v>78</v>
      </c>
      <c r="BK223" s="153">
        <f>ROUND(I223*H223,2)</f>
        <v>0</v>
      </c>
      <c r="BL223" s="14" t="s">
        <v>142</v>
      </c>
      <c r="BM223" s="152" t="s">
        <v>306</v>
      </c>
    </row>
    <row r="224" spans="1:65" s="2" customFormat="1" ht="19.5" x14ac:dyDescent="0.2">
      <c r="A224" s="29"/>
      <c r="B224" s="30"/>
      <c r="C224" s="29"/>
      <c r="D224" s="154" t="s">
        <v>133</v>
      </c>
      <c r="E224" s="29"/>
      <c r="F224" s="155" t="s">
        <v>441</v>
      </c>
      <c r="G224" s="29"/>
      <c r="H224" s="29"/>
      <c r="I224" s="156"/>
      <c r="J224" s="29"/>
      <c r="K224" s="29"/>
      <c r="L224" s="30"/>
      <c r="M224" s="157"/>
      <c r="N224" s="158"/>
      <c r="O224" s="55"/>
      <c r="P224" s="55"/>
      <c r="Q224" s="55"/>
      <c r="R224" s="55"/>
      <c r="S224" s="55"/>
      <c r="T224" s="56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4" t="s">
        <v>133</v>
      </c>
      <c r="AU224" s="14" t="s">
        <v>80</v>
      </c>
    </row>
    <row r="225" spans="1:65" s="12" customFormat="1" ht="22.9" customHeight="1" x14ac:dyDescent="0.2">
      <c r="B225" s="127"/>
      <c r="D225" s="128" t="s">
        <v>70</v>
      </c>
      <c r="E225" s="138" t="s">
        <v>442</v>
      </c>
      <c r="F225" s="138" t="s">
        <v>443</v>
      </c>
      <c r="I225" s="130"/>
      <c r="J225" s="139">
        <f>BK225</f>
        <v>0</v>
      </c>
      <c r="L225" s="127"/>
      <c r="M225" s="132"/>
      <c r="N225" s="133"/>
      <c r="O225" s="133"/>
      <c r="P225" s="134">
        <f>SUM(P226:P246)</f>
        <v>0</v>
      </c>
      <c r="Q225" s="133"/>
      <c r="R225" s="134">
        <f>SUM(R226:R246)</f>
        <v>0</v>
      </c>
      <c r="S225" s="133"/>
      <c r="T225" s="135">
        <f>SUM(T226:T246)</f>
        <v>0</v>
      </c>
      <c r="AR225" s="128" t="s">
        <v>78</v>
      </c>
      <c r="AT225" s="136" t="s">
        <v>70</v>
      </c>
      <c r="AU225" s="136" t="s">
        <v>78</v>
      </c>
      <c r="AY225" s="128" t="s">
        <v>123</v>
      </c>
      <c r="BK225" s="137">
        <f>SUM(BK226:BK246)</f>
        <v>0</v>
      </c>
    </row>
    <row r="226" spans="1:65" s="2" customFormat="1" ht="36" x14ac:dyDescent="0.2">
      <c r="A226" s="29"/>
      <c r="B226" s="140"/>
      <c r="C226" s="141" t="s">
        <v>444</v>
      </c>
      <c r="D226" s="141" t="s">
        <v>126</v>
      </c>
      <c r="E226" s="142" t="s">
        <v>445</v>
      </c>
      <c r="F226" s="143" t="s">
        <v>446</v>
      </c>
      <c r="G226" s="144" t="s">
        <v>175</v>
      </c>
      <c r="H226" s="145">
        <v>2</v>
      </c>
      <c r="I226" s="146"/>
      <c r="J226" s="147">
        <f>ROUND(I226*H226,2)</f>
        <v>0</v>
      </c>
      <c r="K226" s="143" t="s">
        <v>166</v>
      </c>
      <c r="L226" s="30"/>
      <c r="M226" s="148" t="s">
        <v>1</v>
      </c>
      <c r="N226" s="149" t="s">
        <v>36</v>
      </c>
      <c r="O226" s="55"/>
      <c r="P226" s="150">
        <f>O226*H226</f>
        <v>0</v>
      </c>
      <c r="Q226" s="150">
        <v>0</v>
      </c>
      <c r="R226" s="150">
        <f>Q226*H226</f>
        <v>0</v>
      </c>
      <c r="S226" s="150">
        <v>0</v>
      </c>
      <c r="T226" s="151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2" t="s">
        <v>142</v>
      </c>
      <c r="AT226" s="152" t="s">
        <v>126</v>
      </c>
      <c r="AU226" s="152" t="s">
        <v>80</v>
      </c>
      <c r="AY226" s="14" t="s">
        <v>123</v>
      </c>
      <c r="BE226" s="153">
        <f>IF(N226="základní",J226,0)</f>
        <v>0</v>
      </c>
      <c r="BF226" s="153">
        <f>IF(N226="snížená",J226,0)</f>
        <v>0</v>
      </c>
      <c r="BG226" s="153">
        <f>IF(N226="zákl. přenesená",J226,0)</f>
        <v>0</v>
      </c>
      <c r="BH226" s="153">
        <f>IF(N226="sníž. přenesená",J226,0)</f>
        <v>0</v>
      </c>
      <c r="BI226" s="153">
        <f>IF(N226="nulová",J226,0)</f>
        <v>0</v>
      </c>
      <c r="BJ226" s="14" t="s">
        <v>78</v>
      </c>
      <c r="BK226" s="153">
        <f>ROUND(I226*H226,2)</f>
        <v>0</v>
      </c>
      <c r="BL226" s="14" t="s">
        <v>142</v>
      </c>
      <c r="BM226" s="152" t="s">
        <v>338</v>
      </c>
    </row>
    <row r="227" spans="1:65" s="2" customFormat="1" ht="24" x14ac:dyDescent="0.2">
      <c r="A227" s="29"/>
      <c r="B227" s="140"/>
      <c r="C227" s="163" t="s">
        <v>301</v>
      </c>
      <c r="D227" s="163" t="s">
        <v>120</v>
      </c>
      <c r="E227" s="164" t="s">
        <v>447</v>
      </c>
      <c r="F227" s="165" t="s">
        <v>448</v>
      </c>
      <c r="G227" s="166" t="s">
        <v>175</v>
      </c>
      <c r="H227" s="167">
        <v>2</v>
      </c>
      <c r="I227" s="168"/>
      <c r="J227" s="169">
        <f>ROUND(I227*H227,2)</f>
        <v>0</v>
      </c>
      <c r="K227" s="165" t="s">
        <v>1</v>
      </c>
      <c r="L227" s="170"/>
      <c r="M227" s="171" t="s">
        <v>1</v>
      </c>
      <c r="N227" s="172" t="s">
        <v>36</v>
      </c>
      <c r="O227" s="55"/>
      <c r="P227" s="150">
        <f>O227*H227</f>
        <v>0</v>
      </c>
      <c r="Q227" s="150">
        <v>0</v>
      </c>
      <c r="R227" s="150">
        <f>Q227*H227</f>
        <v>0</v>
      </c>
      <c r="S227" s="150">
        <v>0</v>
      </c>
      <c r="T227" s="151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2" t="s">
        <v>169</v>
      </c>
      <c r="AT227" s="152" t="s">
        <v>120</v>
      </c>
      <c r="AU227" s="152" t="s">
        <v>80</v>
      </c>
      <c r="AY227" s="14" t="s">
        <v>123</v>
      </c>
      <c r="BE227" s="153">
        <f>IF(N227="základní",J227,0)</f>
        <v>0</v>
      </c>
      <c r="BF227" s="153">
        <f>IF(N227="snížená",J227,0)</f>
        <v>0</v>
      </c>
      <c r="BG227" s="153">
        <f>IF(N227="zákl. přenesená",J227,0)</f>
        <v>0</v>
      </c>
      <c r="BH227" s="153">
        <f>IF(N227="sníž. přenesená",J227,0)</f>
        <v>0</v>
      </c>
      <c r="BI227" s="153">
        <f>IF(N227="nulová",J227,0)</f>
        <v>0</v>
      </c>
      <c r="BJ227" s="14" t="s">
        <v>78</v>
      </c>
      <c r="BK227" s="153">
        <f>ROUND(I227*H227,2)</f>
        <v>0</v>
      </c>
      <c r="BL227" s="14" t="s">
        <v>142</v>
      </c>
      <c r="BM227" s="152" t="s">
        <v>449</v>
      </c>
    </row>
    <row r="228" spans="1:65" s="2" customFormat="1" ht="19.5" x14ac:dyDescent="0.2">
      <c r="A228" s="29"/>
      <c r="B228" s="30"/>
      <c r="C228" s="29"/>
      <c r="D228" s="154" t="s">
        <v>133</v>
      </c>
      <c r="E228" s="29"/>
      <c r="F228" s="155" t="s">
        <v>450</v>
      </c>
      <c r="G228" s="29"/>
      <c r="H228" s="29"/>
      <c r="I228" s="156"/>
      <c r="J228" s="29"/>
      <c r="K228" s="29"/>
      <c r="L228" s="30"/>
      <c r="M228" s="157"/>
      <c r="N228" s="158"/>
      <c r="O228" s="55"/>
      <c r="P228" s="55"/>
      <c r="Q228" s="55"/>
      <c r="R228" s="55"/>
      <c r="S228" s="55"/>
      <c r="T228" s="56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133</v>
      </c>
      <c r="AU228" s="14" t="s">
        <v>80</v>
      </c>
    </row>
    <row r="229" spans="1:65" s="2" customFormat="1" ht="60" x14ac:dyDescent="0.2">
      <c r="A229" s="29"/>
      <c r="B229" s="140"/>
      <c r="C229" s="141" t="s">
        <v>451</v>
      </c>
      <c r="D229" s="141" t="s">
        <v>126</v>
      </c>
      <c r="E229" s="142" t="s">
        <v>452</v>
      </c>
      <c r="F229" s="143" t="s">
        <v>453</v>
      </c>
      <c r="G229" s="144" t="s">
        <v>175</v>
      </c>
      <c r="H229" s="145">
        <v>2</v>
      </c>
      <c r="I229" s="146"/>
      <c r="J229" s="147">
        <f t="shared" ref="J229:J246" si="30">ROUND(I229*H229,2)</f>
        <v>0</v>
      </c>
      <c r="K229" s="143" t="s">
        <v>166</v>
      </c>
      <c r="L229" s="30"/>
      <c r="M229" s="148" t="s">
        <v>1</v>
      </c>
      <c r="N229" s="149" t="s">
        <v>36</v>
      </c>
      <c r="O229" s="55"/>
      <c r="P229" s="150">
        <f t="shared" ref="P229:P246" si="31">O229*H229</f>
        <v>0</v>
      </c>
      <c r="Q229" s="150">
        <v>0</v>
      </c>
      <c r="R229" s="150">
        <f t="shared" ref="R229:R246" si="32">Q229*H229</f>
        <v>0</v>
      </c>
      <c r="S229" s="150">
        <v>0</v>
      </c>
      <c r="T229" s="151">
        <f t="shared" ref="T229:T246" si="33"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2" t="s">
        <v>142</v>
      </c>
      <c r="AT229" s="152" t="s">
        <v>126</v>
      </c>
      <c r="AU229" s="152" t="s">
        <v>80</v>
      </c>
      <c r="AY229" s="14" t="s">
        <v>123</v>
      </c>
      <c r="BE229" s="153">
        <f t="shared" ref="BE229:BE246" si="34">IF(N229="základní",J229,0)</f>
        <v>0</v>
      </c>
      <c r="BF229" s="153">
        <f t="shared" ref="BF229:BF246" si="35">IF(N229="snížená",J229,0)</f>
        <v>0</v>
      </c>
      <c r="BG229" s="153">
        <f t="shared" ref="BG229:BG246" si="36">IF(N229="zákl. přenesená",J229,0)</f>
        <v>0</v>
      </c>
      <c r="BH229" s="153">
        <f t="shared" ref="BH229:BH246" si="37">IF(N229="sníž. přenesená",J229,0)</f>
        <v>0</v>
      </c>
      <c r="BI229" s="153">
        <f t="shared" ref="BI229:BI246" si="38">IF(N229="nulová",J229,0)</f>
        <v>0</v>
      </c>
      <c r="BJ229" s="14" t="s">
        <v>78</v>
      </c>
      <c r="BK229" s="153">
        <f t="shared" ref="BK229:BK246" si="39">ROUND(I229*H229,2)</f>
        <v>0</v>
      </c>
      <c r="BL229" s="14" t="s">
        <v>142</v>
      </c>
      <c r="BM229" s="152" t="s">
        <v>454</v>
      </c>
    </row>
    <row r="230" spans="1:65" s="2" customFormat="1" ht="36" x14ac:dyDescent="0.2">
      <c r="A230" s="29"/>
      <c r="B230" s="140"/>
      <c r="C230" s="163" t="s">
        <v>305</v>
      </c>
      <c r="D230" s="163" t="s">
        <v>120</v>
      </c>
      <c r="E230" s="164" t="s">
        <v>455</v>
      </c>
      <c r="F230" s="165" t="s">
        <v>456</v>
      </c>
      <c r="G230" s="166" t="s">
        <v>175</v>
      </c>
      <c r="H230" s="167">
        <v>2</v>
      </c>
      <c r="I230" s="168"/>
      <c r="J230" s="169">
        <f t="shared" si="30"/>
        <v>0</v>
      </c>
      <c r="K230" s="165" t="s">
        <v>166</v>
      </c>
      <c r="L230" s="170"/>
      <c r="M230" s="171" t="s">
        <v>1</v>
      </c>
      <c r="N230" s="172" t="s">
        <v>36</v>
      </c>
      <c r="O230" s="55"/>
      <c r="P230" s="150">
        <f t="shared" si="31"/>
        <v>0</v>
      </c>
      <c r="Q230" s="150">
        <v>0</v>
      </c>
      <c r="R230" s="150">
        <f t="shared" si="32"/>
        <v>0</v>
      </c>
      <c r="S230" s="150">
        <v>0</v>
      </c>
      <c r="T230" s="151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2" t="s">
        <v>169</v>
      </c>
      <c r="AT230" s="152" t="s">
        <v>120</v>
      </c>
      <c r="AU230" s="152" t="s">
        <v>80</v>
      </c>
      <c r="AY230" s="14" t="s">
        <v>123</v>
      </c>
      <c r="BE230" s="153">
        <f t="shared" si="34"/>
        <v>0</v>
      </c>
      <c r="BF230" s="153">
        <f t="shared" si="35"/>
        <v>0</v>
      </c>
      <c r="BG230" s="153">
        <f t="shared" si="36"/>
        <v>0</v>
      </c>
      <c r="BH230" s="153">
        <f t="shared" si="37"/>
        <v>0</v>
      </c>
      <c r="BI230" s="153">
        <f t="shared" si="38"/>
        <v>0</v>
      </c>
      <c r="BJ230" s="14" t="s">
        <v>78</v>
      </c>
      <c r="BK230" s="153">
        <f t="shared" si="39"/>
        <v>0</v>
      </c>
      <c r="BL230" s="14" t="s">
        <v>142</v>
      </c>
      <c r="BM230" s="152" t="s">
        <v>457</v>
      </c>
    </row>
    <row r="231" spans="1:65" s="2" customFormat="1" ht="36" x14ac:dyDescent="0.2">
      <c r="A231" s="29"/>
      <c r="B231" s="140"/>
      <c r="C231" s="141" t="s">
        <v>458</v>
      </c>
      <c r="D231" s="141" t="s">
        <v>126</v>
      </c>
      <c r="E231" s="142" t="s">
        <v>459</v>
      </c>
      <c r="F231" s="143" t="s">
        <v>460</v>
      </c>
      <c r="G231" s="144" t="s">
        <v>175</v>
      </c>
      <c r="H231" s="145">
        <v>1</v>
      </c>
      <c r="I231" s="146"/>
      <c r="J231" s="147">
        <f t="shared" si="30"/>
        <v>0</v>
      </c>
      <c r="K231" s="143" t="s">
        <v>166</v>
      </c>
      <c r="L231" s="30"/>
      <c r="M231" s="148" t="s">
        <v>1</v>
      </c>
      <c r="N231" s="149" t="s">
        <v>36</v>
      </c>
      <c r="O231" s="55"/>
      <c r="P231" s="150">
        <f t="shared" si="31"/>
        <v>0</v>
      </c>
      <c r="Q231" s="150">
        <v>0</v>
      </c>
      <c r="R231" s="150">
        <f t="shared" si="32"/>
        <v>0</v>
      </c>
      <c r="S231" s="150">
        <v>0</v>
      </c>
      <c r="T231" s="151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2" t="s">
        <v>142</v>
      </c>
      <c r="AT231" s="152" t="s">
        <v>126</v>
      </c>
      <c r="AU231" s="152" t="s">
        <v>80</v>
      </c>
      <c r="AY231" s="14" t="s">
        <v>123</v>
      </c>
      <c r="BE231" s="153">
        <f t="shared" si="34"/>
        <v>0</v>
      </c>
      <c r="BF231" s="153">
        <f t="shared" si="35"/>
        <v>0</v>
      </c>
      <c r="BG231" s="153">
        <f t="shared" si="36"/>
        <v>0</v>
      </c>
      <c r="BH231" s="153">
        <f t="shared" si="37"/>
        <v>0</v>
      </c>
      <c r="BI231" s="153">
        <f t="shared" si="38"/>
        <v>0</v>
      </c>
      <c r="BJ231" s="14" t="s">
        <v>78</v>
      </c>
      <c r="BK231" s="153">
        <f t="shared" si="39"/>
        <v>0</v>
      </c>
      <c r="BL231" s="14" t="s">
        <v>142</v>
      </c>
      <c r="BM231" s="152" t="s">
        <v>461</v>
      </c>
    </row>
    <row r="232" spans="1:65" s="2" customFormat="1" ht="24" x14ac:dyDescent="0.2">
      <c r="A232" s="29"/>
      <c r="B232" s="140"/>
      <c r="C232" s="163" t="s">
        <v>462</v>
      </c>
      <c r="D232" s="163" t="s">
        <v>120</v>
      </c>
      <c r="E232" s="164" t="s">
        <v>463</v>
      </c>
      <c r="F232" s="165" t="s">
        <v>464</v>
      </c>
      <c r="G232" s="166" t="s">
        <v>175</v>
      </c>
      <c r="H232" s="167">
        <v>1</v>
      </c>
      <c r="I232" s="168"/>
      <c r="J232" s="169">
        <f t="shared" si="30"/>
        <v>0</v>
      </c>
      <c r="K232" s="165" t="s">
        <v>166</v>
      </c>
      <c r="L232" s="170"/>
      <c r="M232" s="171" t="s">
        <v>1</v>
      </c>
      <c r="N232" s="172" t="s">
        <v>36</v>
      </c>
      <c r="O232" s="55"/>
      <c r="P232" s="150">
        <f t="shared" si="31"/>
        <v>0</v>
      </c>
      <c r="Q232" s="150">
        <v>0</v>
      </c>
      <c r="R232" s="150">
        <f t="shared" si="32"/>
        <v>0</v>
      </c>
      <c r="S232" s="150">
        <v>0</v>
      </c>
      <c r="T232" s="151">
        <f t="shared" si="3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2" t="s">
        <v>169</v>
      </c>
      <c r="AT232" s="152" t="s">
        <v>120</v>
      </c>
      <c r="AU232" s="152" t="s">
        <v>80</v>
      </c>
      <c r="AY232" s="14" t="s">
        <v>123</v>
      </c>
      <c r="BE232" s="153">
        <f t="shared" si="34"/>
        <v>0</v>
      </c>
      <c r="BF232" s="153">
        <f t="shared" si="35"/>
        <v>0</v>
      </c>
      <c r="BG232" s="153">
        <f t="shared" si="36"/>
        <v>0</v>
      </c>
      <c r="BH232" s="153">
        <f t="shared" si="37"/>
        <v>0</v>
      </c>
      <c r="BI232" s="153">
        <f t="shared" si="38"/>
        <v>0</v>
      </c>
      <c r="BJ232" s="14" t="s">
        <v>78</v>
      </c>
      <c r="BK232" s="153">
        <f t="shared" si="39"/>
        <v>0</v>
      </c>
      <c r="BL232" s="14" t="s">
        <v>142</v>
      </c>
      <c r="BM232" s="152" t="s">
        <v>465</v>
      </c>
    </row>
    <row r="233" spans="1:65" s="2" customFormat="1" ht="48" x14ac:dyDescent="0.2">
      <c r="A233" s="29"/>
      <c r="B233" s="140"/>
      <c r="C233" s="141" t="s">
        <v>466</v>
      </c>
      <c r="D233" s="141" t="s">
        <v>126</v>
      </c>
      <c r="E233" s="142" t="s">
        <v>467</v>
      </c>
      <c r="F233" s="143" t="s">
        <v>468</v>
      </c>
      <c r="G233" s="144" t="s">
        <v>175</v>
      </c>
      <c r="H233" s="145">
        <v>4</v>
      </c>
      <c r="I233" s="146"/>
      <c r="J233" s="147">
        <f t="shared" si="30"/>
        <v>0</v>
      </c>
      <c r="K233" s="143" t="s">
        <v>166</v>
      </c>
      <c r="L233" s="30"/>
      <c r="M233" s="148" t="s">
        <v>1</v>
      </c>
      <c r="N233" s="149" t="s">
        <v>36</v>
      </c>
      <c r="O233" s="55"/>
      <c r="P233" s="150">
        <f t="shared" si="31"/>
        <v>0</v>
      </c>
      <c r="Q233" s="150">
        <v>0</v>
      </c>
      <c r="R233" s="150">
        <f t="shared" si="32"/>
        <v>0</v>
      </c>
      <c r="S233" s="150">
        <v>0</v>
      </c>
      <c r="T233" s="151">
        <f t="shared" si="3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2" t="s">
        <v>142</v>
      </c>
      <c r="AT233" s="152" t="s">
        <v>126</v>
      </c>
      <c r="AU233" s="152" t="s">
        <v>80</v>
      </c>
      <c r="AY233" s="14" t="s">
        <v>123</v>
      </c>
      <c r="BE233" s="153">
        <f t="shared" si="34"/>
        <v>0</v>
      </c>
      <c r="BF233" s="153">
        <f t="shared" si="35"/>
        <v>0</v>
      </c>
      <c r="BG233" s="153">
        <f t="shared" si="36"/>
        <v>0</v>
      </c>
      <c r="BH233" s="153">
        <f t="shared" si="37"/>
        <v>0</v>
      </c>
      <c r="BI233" s="153">
        <f t="shared" si="38"/>
        <v>0</v>
      </c>
      <c r="BJ233" s="14" t="s">
        <v>78</v>
      </c>
      <c r="BK233" s="153">
        <f t="shared" si="39"/>
        <v>0</v>
      </c>
      <c r="BL233" s="14" t="s">
        <v>142</v>
      </c>
      <c r="BM233" s="152" t="s">
        <v>469</v>
      </c>
    </row>
    <row r="234" spans="1:65" s="2" customFormat="1" ht="36" x14ac:dyDescent="0.2">
      <c r="A234" s="29"/>
      <c r="B234" s="140"/>
      <c r="C234" s="163" t="s">
        <v>314</v>
      </c>
      <c r="D234" s="163" t="s">
        <v>120</v>
      </c>
      <c r="E234" s="164" t="s">
        <v>470</v>
      </c>
      <c r="F234" s="165" t="s">
        <v>471</v>
      </c>
      <c r="G234" s="166" t="s">
        <v>175</v>
      </c>
      <c r="H234" s="167">
        <v>4</v>
      </c>
      <c r="I234" s="168"/>
      <c r="J234" s="169">
        <f t="shared" si="30"/>
        <v>0</v>
      </c>
      <c r="K234" s="165" t="s">
        <v>166</v>
      </c>
      <c r="L234" s="170"/>
      <c r="M234" s="171" t="s">
        <v>1</v>
      </c>
      <c r="N234" s="172" t="s">
        <v>36</v>
      </c>
      <c r="O234" s="55"/>
      <c r="P234" s="150">
        <f t="shared" si="31"/>
        <v>0</v>
      </c>
      <c r="Q234" s="150">
        <v>0</v>
      </c>
      <c r="R234" s="150">
        <f t="shared" si="32"/>
        <v>0</v>
      </c>
      <c r="S234" s="150">
        <v>0</v>
      </c>
      <c r="T234" s="151">
        <f t="shared" si="3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2" t="s">
        <v>169</v>
      </c>
      <c r="AT234" s="152" t="s">
        <v>120</v>
      </c>
      <c r="AU234" s="152" t="s">
        <v>80</v>
      </c>
      <c r="AY234" s="14" t="s">
        <v>123</v>
      </c>
      <c r="BE234" s="153">
        <f t="shared" si="34"/>
        <v>0</v>
      </c>
      <c r="BF234" s="153">
        <f t="shared" si="35"/>
        <v>0</v>
      </c>
      <c r="BG234" s="153">
        <f t="shared" si="36"/>
        <v>0</v>
      </c>
      <c r="BH234" s="153">
        <f t="shared" si="37"/>
        <v>0</v>
      </c>
      <c r="BI234" s="153">
        <f t="shared" si="38"/>
        <v>0</v>
      </c>
      <c r="BJ234" s="14" t="s">
        <v>78</v>
      </c>
      <c r="BK234" s="153">
        <f t="shared" si="39"/>
        <v>0</v>
      </c>
      <c r="BL234" s="14" t="s">
        <v>142</v>
      </c>
      <c r="BM234" s="152" t="s">
        <v>472</v>
      </c>
    </row>
    <row r="235" spans="1:65" s="2" customFormat="1" ht="36" x14ac:dyDescent="0.2">
      <c r="A235" s="29"/>
      <c r="B235" s="140"/>
      <c r="C235" s="141" t="s">
        <v>473</v>
      </c>
      <c r="D235" s="141" t="s">
        <v>126</v>
      </c>
      <c r="E235" s="142" t="s">
        <v>474</v>
      </c>
      <c r="F235" s="143" t="s">
        <v>475</v>
      </c>
      <c r="G235" s="144" t="s">
        <v>175</v>
      </c>
      <c r="H235" s="145">
        <v>2</v>
      </c>
      <c r="I235" s="146"/>
      <c r="J235" s="147">
        <f t="shared" si="30"/>
        <v>0</v>
      </c>
      <c r="K235" s="143" t="s">
        <v>166</v>
      </c>
      <c r="L235" s="30"/>
      <c r="M235" s="148" t="s">
        <v>1</v>
      </c>
      <c r="N235" s="149" t="s">
        <v>36</v>
      </c>
      <c r="O235" s="55"/>
      <c r="P235" s="150">
        <f t="shared" si="31"/>
        <v>0</v>
      </c>
      <c r="Q235" s="150">
        <v>0</v>
      </c>
      <c r="R235" s="150">
        <f t="shared" si="32"/>
        <v>0</v>
      </c>
      <c r="S235" s="150">
        <v>0</v>
      </c>
      <c r="T235" s="151">
        <f t="shared" si="3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2" t="s">
        <v>142</v>
      </c>
      <c r="AT235" s="152" t="s">
        <v>126</v>
      </c>
      <c r="AU235" s="152" t="s">
        <v>80</v>
      </c>
      <c r="AY235" s="14" t="s">
        <v>123</v>
      </c>
      <c r="BE235" s="153">
        <f t="shared" si="34"/>
        <v>0</v>
      </c>
      <c r="BF235" s="153">
        <f t="shared" si="35"/>
        <v>0</v>
      </c>
      <c r="BG235" s="153">
        <f t="shared" si="36"/>
        <v>0</v>
      </c>
      <c r="BH235" s="153">
        <f t="shared" si="37"/>
        <v>0</v>
      </c>
      <c r="BI235" s="153">
        <f t="shared" si="38"/>
        <v>0</v>
      </c>
      <c r="BJ235" s="14" t="s">
        <v>78</v>
      </c>
      <c r="BK235" s="153">
        <f t="shared" si="39"/>
        <v>0</v>
      </c>
      <c r="BL235" s="14" t="s">
        <v>142</v>
      </c>
      <c r="BM235" s="152" t="s">
        <v>476</v>
      </c>
    </row>
    <row r="236" spans="1:65" s="2" customFormat="1" ht="24" x14ac:dyDescent="0.2">
      <c r="A236" s="29"/>
      <c r="B236" s="140"/>
      <c r="C236" s="163" t="s">
        <v>318</v>
      </c>
      <c r="D236" s="163" t="s">
        <v>120</v>
      </c>
      <c r="E236" s="164" t="s">
        <v>477</v>
      </c>
      <c r="F236" s="165" t="s">
        <v>478</v>
      </c>
      <c r="G236" s="166" t="s">
        <v>175</v>
      </c>
      <c r="H236" s="167">
        <v>2</v>
      </c>
      <c r="I236" s="168"/>
      <c r="J236" s="169">
        <f t="shared" si="30"/>
        <v>0</v>
      </c>
      <c r="K236" s="165" t="s">
        <v>166</v>
      </c>
      <c r="L236" s="170"/>
      <c r="M236" s="171" t="s">
        <v>1</v>
      </c>
      <c r="N236" s="172" t="s">
        <v>36</v>
      </c>
      <c r="O236" s="55"/>
      <c r="P236" s="150">
        <f t="shared" si="31"/>
        <v>0</v>
      </c>
      <c r="Q236" s="150">
        <v>0</v>
      </c>
      <c r="R236" s="150">
        <f t="shared" si="32"/>
        <v>0</v>
      </c>
      <c r="S236" s="150">
        <v>0</v>
      </c>
      <c r="T236" s="151">
        <f t="shared" si="3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2" t="s">
        <v>169</v>
      </c>
      <c r="AT236" s="152" t="s">
        <v>120</v>
      </c>
      <c r="AU236" s="152" t="s">
        <v>80</v>
      </c>
      <c r="AY236" s="14" t="s">
        <v>123</v>
      </c>
      <c r="BE236" s="153">
        <f t="shared" si="34"/>
        <v>0</v>
      </c>
      <c r="BF236" s="153">
        <f t="shared" si="35"/>
        <v>0</v>
      </c>
      <c r="BG236" s="153">
        <f t="shared" si="36"/>
        <v>0</v>
      </c>
      <c r="BH236" s="153">
        <f t="shared" si="37"/>
        <v>0</v>
      </c>
      <c r="BI236" s="153">
        <f t="shared" si="38"/>
        <v>0</v>
      </c>
      <c r="BJ236" s="14" t="s">
        <v>78</v>
      </c>
      <c r="BK236" s="153">
        <f t="shared" si="39"/>
        <v>0</v>
      </c>
      <c r="BL236" s="14" t="s">
        <v>142</v>
      </c>
      <c r="BM236" s="152" t="s">
        <v>479</v>
      </c>
    </row>
    <row r="237" spans="1:65" s="2" customFormat="1" ht="21.75" customHeight="1" x14ac:dyDescent="0.2">
      <c r="A237" s="29"/>
      <c r="B237" s="140"/>
      <c r="C237" s="141" t="s">
        <v>480</v>
      </c>
      <c r="D237" s="141" t="s">
        <v>126</v>
      </c>
      <c r="E237" s="142" t="s">
        <v>481</v>
      </c>
      <c r="F237" s="143" t="s">
        <v>482</v>
      </c>
      <c r="G237" s="144" t="s">
        <v>175</v>
      </c>
      <c r="H237" s="145">
        <v>1</v>
      </c>
      <c r="I237" s="146"/>
      <c r="J237" s="147">
        <f t="shared" si="30"/>
        <v>0</v>
      </c>
      <c r="K237" s="143" t="s">
        <v>1</v>
      </c>
      <c r="L237" s="30"/>
      <c r="M237" s="148" t="s">
        <v>1</v>
      </c>
      <c r="N237" s="149" t="s">
        <v>36</v>
      </c>
      <c r="O237" s="55"/>
      <c r="P237" s="150">
        <f t="shared" si="31"/>
        <v>0</v>
      </c>
      <c r="Q237" s="150">
        <v>0</v>
      </c>
      <c r="R237" s="150">
        <f t="shared" si="32"/>
        <v>0</v>
      </c>
      <c r="S237" s="150">
        <v>0</v>
      </c>
      <c r="T237" s="151">
        <f t="shared" si="3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2" t="s">
        <v>142</v>
      </c>
      <c r="AT237" s="152" t="s">
        <v>126</v>
      </c>
      <c r="AU237" s="152" t="s">
        <v>80</v>
      </c>
      <c r="AY237" s="14" t="s">
        <v>123</v>
      </c>
      <c r="BE237" s="153">
        <f t="shared" si="34"/>
        <v>0</v>
      </c>
      <c r="BF237" s="153">
        <f t="shared" si="35"/>
        <v>0</v>
      </c>
      <c r="BG237" s="153">
        <f t="shared" si="36"/>
        <v>0</v>
      </c>
      <c r="BH237" s="153">
        <f t="shared" si="37"/>
        <v>0</v>
      </c>
      <c r="BI237" s="153">
        <f t="shared" si="38"/>
        <v>0</v>
      </c>
      <c r="BJ237" s="14" t="s">
        <v>78</v>
      </c>
      <c r="BK237" s="153">
        <f t="shared" si="39"/>
        <v>0</v>
      </c>
      <c r="BL237" s="14" t="s">
        <v>142</v>
      </c>
      <c r="BM237" s="152" t="s">
        <v>483</v>
      </c>
    </row>
    <row r="238" spans="1:65" s="2" customFormat="1" ht="36" x14ac:dyDescent="0.2">
      <c r="A238" s="29"/>
      <c r="B238" s="140"/>
      <c r="C238" s="163" t="s">
        <v>322</v>
      </c>
      <c r="D238" s="163" t="s">
        <v>120</v>
      </c>
      <c r="E238" s="164" t="s">
        <v>484</v>
      </c>
      <c r="F238" s="165" t="s">
        <v>485</v>
      </c>
      <c r="G238" s="166" t="s">
        <v>175</v>
      </c>
      <c r="H238" s="167">
        <v>1</v>
      </c>
      <c r="I238" s="168"/>
      <c r="J238" s="169">
        <f t="shared" si="30"/>
        <v>0</v>
      </c>
      <c r="K238" s="165" t="s">
        <v>166</v>
      </c>
      <c r="L238" s="170"/>
      <c r="M238" s="171" t="s">
        <v>1</v>
      </c>
      <c r="N238" s="172" t="s">
        <v>36</v>
      </c>
      <c r="O238" s="55"/>
      <c r="P238" s="150">
        <f t="shared" si="31"/>
        <v>0</v>
      </c>
      <c r="Q238" s="150">
        <v>0</v>
      </c>
      <c r="R238" s="150">
        <f t="shared" si="32"/>
        <v>0</v>
      </c>
      <c r="S238" s="150">
        <v>0</v>
      </c>
      <c r="T238" s="151">
        <f t="shared" si="3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2" t="s">
        <v>169</v>
      </c>
      <c r="AT238" s="152" t="s">
        <v>120</v>
      </c>
      <c r="AU238" s="152" t="s">
        <v>80</v>
      </c>
      <c r="AY238" s="14" t="s">
        <v>123</v>
      </c>
      <c r="BE238" s="153">
        <f t="shared" si="34"/>
        <v>0</v>
      </c>
      <c r="BF238" s="153">
        <f t="shared" si="35"/>
        <v>0</v>
      </c>
      <c r="BG238" s="153">
        <f t="shared" si="36"/>
        <v>0</v>
      </c>
      <c r="BH238" s="153">
        <f t="shared" si="37"/>
        <v>0</v>
      </c>
      <c r="BI238" s="153">
        <f t="shared" si="38"/>
        <v>0</v>
      </c>
      <c r="BJ238" s="14" t="s">
        <v>78</v>
      </c>
      <c r="BK238" s="153">
        <f t="shared" si="39"/>
        <v>0</v>
      </c>
      <c r="BL238" s="14" t="s">
        <v>142</v>
      </c>
      <c r="BM238" s="152" t="s">
        <v>486</v>
      </c>
    </row>
    <row r="239" spans="1:65" s="2" customFormat="1" ht="36" x14ac:dyDescent="0.2">
      <c r="A239" s="29"/>
      <c r="B239" s="140"/>
      <c r="C239" s="141" t="s">
        <v>487</v>
      </c>
      <c r="D239" s="141" t="s">
        <v>126</v>
      </c>
      <c r="E239" s="142" t="s">
        <v>488</v>
      </c>
      <c r="F239" s="143" t="s">
        <v>489</v>
      </c>
      <c r="G239" s="144" t="s">
        <v>175</v>
      </c>
      <c r="H239" s="145">
        <v>3</v>
      </c>
      <c r="I239" s="146"/>
      <c r="J239" s="147">
        <f t="shared" si="30"/>
        <v>0</v>
      </c>
      <c r="K239" s="143" t="s">
        <v>166</v>
      </c>
      <c r="L239" s="30"/>
      <c r="M239" s="148" t="s">
        <v>1</v>
      </c>
      <c r="N239" s="149" t="s">
        <v>36</v>
      </c>
      <c r="O239" s="55"/>
      <c r="P239" s="150">
        <f t="shared" si="31"/>
        <v>0</v>
      </c>
      <c r="Q239" s="150">
        <v>0</v>
      </c>
      <c r="R239" s="150">
        <f t="shared" si="32"/>
        <v>0</v>
      </c>
      <c r="S239" s="150">
        <v>0</v>
      </c>
      <c r="T239" s="151">
        <f t="shared" si="3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2" t="s">
        <v>142</v>
      </c>
      <c r="AT239" s="152" t="s">
        <v>126</v>
      </c>
      <c r="AU239" s="152" t="s">
        <v>80</v>
      </c>
      <c r="AY239" s="14" t="s">
        <v>123</v>
      </c>
      <c r="BE239" s="153">
        <f t="shared" si="34"/>
        <v>0</v>
      </c>
      <c r="BF239" s="153">
        <f t="shared" si="35"/>
        <v>0</v>
      </c>
      <c r="BG239" s="153">
        <f t="shared" si="36"/>
        <v>0</v>
      </c>
      <c r="BH239" s="153">
        <f t="shared" si="37"/>
        <v>0</v>
      </c>
      <c r="BI239" s="153">
        <f t="shared" si="38"/>
        <v>0</v>
      </c>
      <c r="BJ239" s="14" t="s">
        <v>78</v>
      </c>
      <c r="BK239" s="153">
        <f t="shared" si="39"/>
        <v>0</v>
      </c>
      <c r="BL239" s="14" t="s">
        <v>142</v>
      </c>
      <c r="BM239" s="152" t="s">
        <v>490</v>
      </c>
    </row>
    <row r="240" spans="1:65" s="2" customFormat="1" ht="16.5" customHeight="1" x14ac:dyDescent="0.2">
      <c r="A240" s="29"/>
      <c r="B240" s="140"/>
      <c r="C240" s="163" t="s">
        <v>325</v>
      </c>
      <c r="D240" s="163" t="s">
        <v>120</v>
      </c>
      <c r="E240" s="164" t="s">
        <v>491</v>
      </c>
      <c r="F240" s="165" t="s">
        <v>492</v>
      </c>
      <c r="G240" s="166" t="s">
        <v>175</v>
      </c>
      <c r="H240" s="167">
        <v>3</v>
      </c>
      <c r="I240" s="168"/>
      <c r="J240" s="169">
        <f t="shared" si="30"/>
        <v>0</v>
      </c>
      <c r="K240" s="165" t="s">
        <v>1</v>
      </c>
      <c r="L240" s="170"/>
      <c r="M240" s="171" t="s">
        <v>1</v>
      </c>
      <c r="N240" s="172" t="s">
        <v>36</v>
      </c>
      <c r="O240" s="55"/>
      <c r="P240" s="150">
        <f t="shared" si="31"/>
        <v>0</v>
      </c>
      <c r="Q240" s="150">
        <v>0</v>
      </c>
      <c r="R240" s="150">
        <f t="shared" si="32"/>
        <v>0</v>
      </c>
      <c r="S240" s="150">
        <v>0</v>
      </c>
      <c r="T240" s="151">
        <f t="shared" si="3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2" t="s">
        <v>169</v>
      </c>
      <c r="AT240" s="152" t="s">
        <v>120</v>
      </c>
      <c r="AU240" s="152" t="s">
        <v>80</v>
      </c>
      <c r="AY240" s="14" t="s">
        <v>123</v>
      </c>
      <c r="BE240" s="153">
        <f t="shared" si="34"/>
        <v>0</v>
      </c>
      <c r="BF240" s="153">
        <f t="shared" si="35"/>
        <v>0</v>
      </c>
      <c r="BG240" s="153">
        <f t="shared" si="36"/>
        <v>0</v>
      </c>
      <c r="BH240" s="153">
        <f t="shared" si="37"/>
        <v>0</v>
      </c>
      <c r="BI240" s="153">
        <f t="shared" si="38"/>
        <v>0</v>
      </c>
      <c r="BJ240" s="14" t="s">
        <v>78</v>
      </c>
      <c r="BK240" s="153">
        <f t="shared" si="39"/>
        <v>0</v>
      </c>
      <c r="BL240" s="14" t="s">
        <v>142</v>
      </c>
      <c r="BM240" s="152" t="s">
        <v>493</v>
      </c>
    </row>
    <row r="241" spans="1:65" s="2" customFormat="1" ht="36" x14ac:dyDescent="0.2">
      <c r="A241" s="29"/>
      <c r="B241" s="140"/>
      <c r="C241" s="141" t="s">
        <v>494</v>
      </c>
      <c r="D241" s="141" t="s">
        <v>126</v>
      </c>
      <c r="E241" s="142" t="s">
        <v>495</v>
      </c>
      <c r="F241" s="143" t="s">
        <v>496</v>
      </c>
      <c r="G241" s="144" t="s">
        <v>175</v>
      </c>
      <c r="H241" s="145">
        <v>1</v>
      </c>
      <c r="I241" s="146"/>
      <c r="J241" s="147">
        <f t="shared" si="30"/>
        <v>0</v>
      </c>
      <c r="K241" s="143" t="s">
        <v>166</v>
      </c>
      <c r="L241" s="30"/>
      <c r="M241" s="148" t="s">
        <v>1</v>
      </c>
      <c r="N241" s="149" t="s">
        <v>36</v>
      </c>
      <c r="O241" s="55"/>
      <c r="P241" s="150">
        <f t="shared" si="31"/>
        <v>0</v>
      </c>
      <c r="Q241" s="150">
        <v>0</v>
      </c>
      <c r="R241" s="150">
        <f t="shared" si="32"/>
        <v>0</v>
      </c>
      <c r="S241" s="150">
        <v>0</v>
      </c>
      <c r="T241" s="151">
        <f t="shared" si="3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2" t="s">
        <v>142</v>
      </c>
      <c r="AT241" s="152" t="s">
        <v>126</v>
      </c>
      <c r="AU241" s="152" t="s">
        <v>80</v>
      </c>
      <c r="AY241" s="14" t="s">
        <v>123</v>
      </c>
      <c r="BE241" s="153">
        <f t="shared" si="34"/>
        <v>0</v>
      </c>
      <c r="BF241" s="153">
        <f t="shared" si="35"/>
        <v>0</v>
      </c>
      <c r="BG241" s="153">
        <f t="shared" si="36"/>
        <v>0</v>
      </c>
      <c r="BH241" s="153">
        <f t="shared" si="37"/>
        <v>0</v>
      </c>
      <c r="BI241" s="153">
        <f t="shared" si="38"/>
        <v>0</v>
      </c>
      <c r="BJ241" s="14" t="s">
        <v>78</v>
      </c>
      <c r="BK241" s="153">
        <f t="shared" si="39"/>
        <v>0</v>
      </c>
      <c r="BL241" s="14" t="s">
        <v>142</v>
      </c>
      <c r="BM241" s="152" t="s">
        <v>497</v>
      </c>
    </row>
    <row r="242" spans="1:65" s="2" customFormat="1" ht="24" x14ac:dyDescent="0.2">
      <c r="A242" s="29"/>
      <c r="B242" s="140"/>
      <c r="C242" s="163" t="s">
        <v>329</v>
      </c>
      <c r="D242" s="163" t="s">
        <v>120</v>
      </c>
      <c r="E242" s="164" t="s">
        <v>498</v>
      </c>
      <c r="F242" s="165" t="s">
        <v>499</v>
      </c>
      <c r="G242" s="166" t="s">
        <v>175</v>
      </c>
      <c r="H242" s="167">
        <v>1</v>
      </c>
      <c r="I242" s="168"/>
      <c r="J242" s="169">
        <f t="shared" si="30"/>
        <v>0</v>
      </c>
      <c r="K242" s="165" t="s">
        <v>166</v>
      </c>
      <c r="L242" s="170"/>
      <c r="M242" s="171" t="s">
        <v>1</v>
      </c>
      <c r="N242" s="172" t="s">
        <v>36</v>
      </c>
      <c r="O242" s="55"/>
      <c r="P242" s="150">
        <f t="shared" si="31"/>
        <v>0</v>
      </c>
      <c r="Q242" s="150">
        <v>0</v>
      </c>
      <c r="R242" s="150">
        <f t="shared" si="32"/>
        <v>0</v>
      </c>
      <c r="S242" s="150">
        <v>0</v>
      </c>
      <c r="T242" s="151">
        <f t="shared" si="3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2" t="s">
        <v>169</v>
      </c>
      <c r="AT242" s="152" t="s">
        <v>120</v>
      </c>
      <c r="AU242" s="152" t="s">
        <v>80</v>
      </c>
      <c r="AY242" s="14" t="s">
        <v>123</v>
      </c>
      <c r="BE242" s="153">
        <f t="shared" si="34"/>
        <v>0</v>
      </c>
      <c r="BF242" s="153">
        <f t="shared" si="35"/>
        <v>0</v>
      </c>
      <c r="BG242" s="153">
        <f t="shared" si="36"/>
        <v>0</v>
      </c>
      <c r="BH242" s="153">
        <f t="shared" si="37"/>
        <v>0</v>
      </c>
      <c r="BI242" s="153">
        <f t="shared" si="38"/>
        <v>0</v>
      </c>
      <c r="BJ242" s="14" t="s">
        <v>78</v>
      </c>
      <c r="BK242" s="153">
        <f t="shared" si="39"/>
        <v>0</v>
      </c>
      <c r="BL242" s="14" t="s">
        <v>142</v>
      </c>
      <c r="BM242" s="152" t="s">
        <v>500</v>
      </c>
    </row>
    <row r="243" spans="1:65" s="2" customFormat="1" ht="48" x14ac:dyDescent="0.2">
      <c r="A243" s="29"/>
      <c r="B243" s="140"/>
      <c r="C243" s="141" t="s">
        <v>501</v>
      </c>
      <c r="D243" s="141" t="s">
        <v>126</v>
      </c>
      <c r="E243" s="142" t="s">
        <v>502</v>
      </c>
      <c r="F243" s="143" t="s">
        <v>503</v>
      </c>
      <c r="G243" s="144" t="s">
        <v>175</v>
      </c>
      <c r="H243" s="145">
        <v>1</v>
      </c>
      <c r="I243" s="146"/>
      <c r="J243" s="147">
        <f t="shared" si="30"/>
        <v>0</v>
      </c>
      <c r="K243" s="143" t="s">
        <v>166</v>
      </c>
      <c r="L243" s="30"/>
      <c r="M243" s="148" t="s">
        <v>1</v>
      </c>
      <c r="N243" s="149" t="s">
        <v>36</v>
      </c>
      <c r="O243" s="55"/>
      <c r="P243" s="150">
        <f t="shared" si="31"/>
        <v>0</v>
      </c>
      <c r="Q243" s="150">
        <v>0</v>
      </c>
      <c r="R243" s="150">
        <f t="shared" si="32"/>
        <v>0</v>
      </c>
      <c r="S243" s="150">
        <v>0</v>
      </c>
      <c r="T243" s="151">
        <f t="shared" si="3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2" t="s">
        <v>142</v>
      </c>
      <c r="AT243" s="152" t="s">
        <v>126</v>
      </c>
      <c r="AU243" s="152" t="s">
        <v>80</v>
      </c>
      <c r="AY243" s="14" t="s">
        <v>123</v>
      </c>
      <c r="BE243" s="153">
        <f t="shared" si="34"/>
        <v>0</v>
      </c>
      <c r="BF243" s="153">
        <f t="shared" si="35"/>
        <v>0</v>
      </c>
      <c r="BG243" s="153">
        <f t="shared" si="36"/>
        <v>0</v>
      </c>
      <c r="BH243" s="153">
        <f t="shared" si="37"/>
        <v>0</v>
      </c>
      <c r="BI243" s="153">
        <f t="shared" si="38"/>
        <v>0</v>
      </c>
      <c r="BJ243" s="14" t="s">
        <v>78</v>
      </c>
      <c r="BK243" s="153">
        <f t="shared" si="39"/>
        <v>0</v>
      </c>
      <c r="BL243" s="14" t="s">
        <v>142</v>
      </c>
      <c r="BM243" s="152" t="s">
        <v>504</v>
      </c>
    </row>
    <row r="244" spans="1:65" s="2" customFormat="1" ht="48" x14ac:dyDescent="0.2">
      <c r="A244" s="29"/>
      <c r="B244" s="140"/>
      <c r="C244" s="141" t="s">
        <v>332</v>
      </c>
      <c r="D244" s="141" t="s">
        <v>126</v>
      </c>
      <c r="E244" s="142" t="s">
        <v>505</v>
      </c>
      <c r="F244" s="143" t="s">
        <v>506</v>
      </c>
      <c r="G244" s="144" t="s">
        <v>175</v>
      </c>
      <c r="H244" s="145">
        <v>1</v>
      </c>
      <c r="I244" s="146"/>
      <c r="J244" s="147">
        <f t="shared" si="30"/>
        <v>0</v>
      </c>
      <c r="K244" s="143" t="s">
        <v>166</v>
      </c>
      <c r="L244" s="30"/>
      <c r="M244" s="148" t="s">
        <v>1</v>
      </c>
      <c r="N244" s="149" t="s">
        <v>36</v>
      </c>
      <c r="O244" s="55"/>
      <c r="P244" s="150">
        <f t="shared" si="31"/>
        <v>0</v>
      </c>
      <c r="Q244" s="150">
        <v>0</v>
      </c>
      <c r="R244" s="150">
        <f t="shared" si="32"/>
        <v>0</v>
      </c>
      <c r="S244" s="150">
        <v>0</v>
      </c>
      <c r="T244" s="151">
        <f t="shared" si="3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2" t="s">
        <v>142</v>
      </c>
      <c r="AT244" s="152" t="s">
        <v>126</v>
      </c>
      <c r="AU244" s="152" t="s">
        <v>80</v>
      </c>
      <c r="AY244" s="14" t="s">
        <v>123</v>
      </c>
      <c r="BE244" s="153">
        <f t="shared" si="34"/>
        <v>0</v>
      </c>
      <c r="BF244" s="153">
        <f t="shared" si="35"/>
        <v>0</v>
      </c>
      <c r="BG244" s="153">
        <f t="shared" si="36"/>
        <v>0</v>
      </c>
      <c r="BH244" s="153">
        <f t="shared" si="37"/>
        <v>0</v>
      </c>
      <c r="BI244" s="153">
        <f t="shared" si="38"/>
        <v>0</v>
      </c>
      <c r="BJ244" s="14" t="s">
        <v>78</v>
      </c>
      <c r="BK244" s="153">
        <f t="shared" si="39"/>
        <v>0</v>
      </c>
      <c r="BL244" s="14" t="s">
        <v>142</v>
      </c>
      <c r="BM244" s="152" t="s">
        <v>507</v>
      </c>
    </row>
    <row r="245" spans="1:65" s="2" customFormat="1" ht="36" x14ac:dyDescent="0.2">
      <c r="A245" s="29"/>
      <c r="B245" s="140"/>
      <c r="C245" s="141" t="s">
        <v>508</v>
      </c>
      <c r="D245" s="141" t="s">
        <v>126</v>
      </c>
      <c r="E245" s="142" t="s">
        <v>509</v>
      </c>
      <c r="F245" s="143" t="s">
        <v>510</v>
      </c>
      <c r="G245" s="144" t="s">
        <v>175</v>
      </c>
      <c r="H245" s="145">
        <v>1</v>
      </c>
      <c r="I245" s="146"/>
      <c r="J245" s="147">
        <f t="shared" si="30"/>
        <v>0</v>
      </c>
      <c r="K245" s="143" t="s">
        <v>166</v>
      </c>
      <c r="L245" s="30"/>
      <c r="M245" s="148" t="s">
        <v>1</v>
      </c>
      <c r="N245" s="149" t="s">
        <v>36</v>
      </c>
      <c r="O245" s="55"/>
      <c r="P245" s="150">
        <f t="shared" si="31"/>
        <v>0</v>
      </c>
      <c r="Q245" s="150">
        <v>0</v>
      </c>
      <c r="R245" s="150">
        <f t="shared" si="32"/>
        <v>0</v>
      </c>
      <c r="S245" s="150">
        <v>0</v>
      </c>
      <c r="T245" s="151">
        <f t="shared" si="3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2" t="s">
        <v>142</v>
      </c>
      <c r="AT245" s="152" t="s">
        <v>126</v>
      </c>
      <c r="AU245" s="152" t="s">
        <v>80</v>
      </c>
      <c r="AY245" s="14" t="s">
        <v>123</v>
      </c>
      <c r="BE245" s="153">
        <f t="shared" si="34"/>
        <v>0</v>
      </c>
      <c r="BF245" s="153">
        <f t="shared" si="35"/>
        <v>0</v>
      </c>
      <c r="BG245" s="153">
        <f t="shared" si="36"/>
        <v>0</v>
      </c>
      <c r="BH245" s="153">
        <f t="shared" si="37"/>
        <v>0</v>
      </c>
      <c r="BI245" s="153">
        <f t="shared" si="38"/>
        <v>0</v>
      </c>
      <c r="BJ245" s="14" t="s">
        <v>78</v>
      </c>
      <c r="BK245" s="153">
        <f t="shared" si="39"/>
        <v>0</v>
      </c>
      <c r="BL245" s="14" t="s">
        <v>142</v>
      </c>
      <c r="BM245" s="152" t="s">
        <v>511</v>
      </c>
    </row>
    <row r="246" spans="1:65" s="2" customFormat="1" ht="44.25" customHeight="1" x14ac:dyDescent="0.2">
      <c r="A246" s="29"/>
      <c r="B246" s="140"/>
      <c r="C246" s="141" t="s">
        <v>512</v>
      </c>
      <c r="D246" s="141" t="s">
        <v>126</v>
      </c>
      <c r="E246" s="142" t="s">
        <v>513</v>
      </c>
      <c r="F246" s="143" t="s">
        <v>514</v>
      </c>
      <c r="G246" s="144" t="s">
        <v>175</v>
      </c>
      <c r="H246" s="145">
        <v>1</v>
      </c>
      <c r="I246" s="146"/>
      <c r="J246" s="147">
        <f t="shared" si="30"/>
        <v>0</v>
      </c>
      <c r="K246" s="143" t="s">
        <v>166</v>
      </c>
      <c r="L246" s="30"/>
      <c r="M246" s="148" t="s">
        <v>1</v>
      </c>
      <c r="N246" s="149" t="s">
        <v>36</v>
      </c>
      <c r="O246" s="55"/>
      <c r="P246" s="150">
        <f t="shared" si="31"/>
        <v>0</v>
      </c>
      <c r="Q246" s="150">
        <v>0</v>
      </c>
      <c r="R246" s="150">
        <f t="shared" si="32"/>
        <v>0</v>
      </c>
      <c r="S246" s="150">
        <v>0</v>
      </c>
      <c r="T246" s="151">
        <f t="shared" si="3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2" t="s">
        <v>142</v>
      </c>
      <c r="AT246" s="152" t="s">
        <v>126</v>
      </c>
      <c r="AU246" s="152" t="s">
        <v>80</v>
      </c>
      <c r="AY246" s="14" t="s">
        <v>123</v>
      </c>
      <c r="BE246" s="153">
        <f t="shared" si="34"/>
        <v>0</v>
      </c>
      <c r="BF246" s="153">
        <f t="shared" si="35"/>
        <v>0</v>
      </c>
      <c r="BG246" s="153">
        <f t="shared" si="36"/>
        <v>0</v>
      </c>
      <c r="BH246" s="153">
        <f t="shared" si="37"/>
        <v>0</v>
      </c>
      <c r="BI246" s="153">
        <f t="shared" si="38"/>
        <v>0</v>
      </c>
      <c r="BJ246" s="14" t="s">
        <v>78</v>
      </c>
      <c r="BK246" s="153">
        <f t="shared" si="39"/>
        <v>0</v>
      </c>
      <c r="BL246" s="14" t="s">
        <v>142</v>
      </c>
      <c r="BM246" s="152" t="s">
        <v>515</v>
      </c>
    </row>
    <row r="247" spans="1:65" s="12" customFormat="1" ht="22.9" customHeight="1" x14ac:dyDescent="0.2">
      <c r="B247" s="127"/>
      <c r="D247" s="128" t="s">
        <v>70</v>
      </c>
      <c r="E247" s="138" t="s">
        <v>516</v>
      </c>
      <c r="F247" s="138" t="s">
        <v>517</v>
      </c>
      <c r="I247" s="130"/>
      <c r="J247" s="139">
        <f>BK247</f>
        <v>0</v>
      </c>
      <c r="L247" s="127"/>
      <c r="M247" s="132"/>
      <c r="N247" s="133"/>
      <c r="O247" s="133"/>
      <c r="P247" s="134">
        <f>SUM(P248:P256)</f>
        <v>0</v>
      </c>
      <c r="Q247" s="133"/>
      <c r="R247" s="134">
        <f>SUM(R248:R256)</f>
        <v>0</v>
      </c>
      <c r="S247" s="133"/>
      <c r="T247" s="135">
        <f>SUM(T248:T256)</f>
        <v>0</v>
      </c>
      <c r="AR247" s="128" t="s">
        <v>78</v>
      </c>
      <c r="AT247" s="136" t="s">
        <v>70</v>
      </c>
      <c r="AU247" s="136" t="s">
        <v>78</v>
      </c>
      <c r="AY247" s="128" t="s">
        <v>123</v>
      </c>
      <c r="BK247" s="137">
        <f>SUM(BK248:BK256)</f>
        <v>0</v>
      </c>
    </row>
    <row r="248" spans="1:65" s="2" customFormat="1" ht="55.5" customHeight="1" x14ac:dyDescent="0.2">
      <c r="A248" s="29"/>
      <c r="B248" s="140"/>
      <c r="C248" s="141" t="s">
        <v>518</v>
      </c>
      <c r="D248" s="141" t="s">
        <v>126</v>
      </c>
      <c r="E248" s="142" t="s">
        <v>519</v>
      </c>
      <c r="F248" s="143" t="s">
        <v>520</v>
      </c>
      <c r="G248" s="144" t="s">
        <v>145</v>
      </c>
      <c r="H248" s="145">
        <v>2.6</v>
      </c>
      <c r="I248" s="146"/>
      <c r="J248" s="147">
        <f t="shared" ref="J248:J256" si="40">ROUND(I248*H248,2)</f>
        <v>0</v>
      </c>
      <c r="K248" s="143" t="s">
        <v>166</v>
      </c>
      <c r="L248" s="30"/>
      <c r="M248" s="148" t="s">
        <v>1</v>
      </c>
      <c r="N248" s="149" t="s">
        <v>36</v>
      </c>
      <c r="O248" s="55"/>
      <c r="P248" s="150">
        <f t="shared" ref="P248:P256" si="41">O248*H248</f>
        <v>0</v>
      </c>
      <c r="Q248" s="150">
        <v>0</v>
      </c>
      <c r="R248" s="150">
        <f t="shared" ref="R248:R256" si="42">Q248*H248</f>
        <v>0</v>
      </c>
      <c r="S248" s="150">
        <v>0</v>
      </c>
      <c r="T248" s="151">
        <f t="shared" ref="T248:T256" si="43"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2" t="s">
        <v>142</v>
      </c>
      <c r="AT248" s="152" t="s">
        <v>126</v>
      </c>
      <c r="AU248" s="152" t="s">
        <v>80</v>
      </c>
      <c r="AY248" s="14" t="s">
        <v>123</v>
      </c>
      <c r="BE248" s="153">
        <f t="shared" ref="BE248:BE256" si="44">IF(N248="základní",J248,0)</f>
        <v>0</v>
      </c>
      <c r="BF248" s="153">
        <f t="shared" ref="BF248:BF256" si="45">IF(N248="snížená",J248,0)</f>
        <v>0</v>
      </c>
      <c r="BG248" s="153">
        <f t="shared" ref="BG248:BG256" si="46">IF(N248="zákl. přenesená",J248,0)</f>
        <v>0</v>
      </c>
      <c r="BH248" s="153">
        <f t="shared" ref="BH248:BH256" si="47">IF(N248="sníž. přenesená",J248,0)</f>
        <v>0</v>
      </c>
      <c r="BI248" s="153">
        <f t="shared" ref="BI248:BI256" si="48">IF(N248="nulová",J248,0)</f>
        <v>0</v>
      </c>
      <c r="BJ248" s="14" t="s">
        <v>78</v>
      </c>
      <c r="BK248" s="153">
        <f t="shared" ref="BK248:BK256" si="49">ROUND(I248*H248,2)</f>
        <v>0</v>
      </c>
      <c r="BL248" s="14" t="s">
        <v>142</v>
      </c>
      <c r="BM248" s="152" t="s">
        <v>521</v>
      </c>
    </row>
    <row r="249" spans="1:65" s="2" customFormat="1" ht="55.5" customHeight="1" x14ac:dyDescent="0.2">
      <c r="A249" s="29"/>
      <c r="B249" s="140"/>
      <c r="C249" s="141" t="s">
        <v>349</v>
      </c>
      <c r="D249" s="141" t="s">
        <v>126</v>
      </c>
      <c r="E249" s="142" t="s">
        <v>522</v>
      </c>
      <c r="F249" s="143" t="s">
        <v>523</v>
      </c>
      <c r="G249" s="144" t="s">
        <v>145</v>
      </c>
      <c r="H249" s="145">
        <v>2.6</v>
      </c>
      <c r="I249" s="146"/>
      <c r="J249" s="147">
        <f t="shared" si="40"/>
        <v>0</v>
      </c>
      <c r="K249" s="143" t="s">
        <v>166</v>
      </c>
      <c r="L249" s="30"/>
      <c r="M249" s="148" t="s">
        <v>1</v>
      </c>
      <c r="N249" s="149" t="s">
        <v>36</v>
      </c>
      <c r="O249" s="55"/>
      <c r="P249" s="150">
        <f t="shared" si="41"/>
        <v>0</v>
      </c>
      <c r="Q249" s="150">
        <v>0</v>
      </c>
      <c r="R249" s="150">
        <f t="shared" si="42"/>
        <v>0</v>
      </c>
      <c r="S249" s="150">
        <v>0</v>
      </c>
      <c r="T249" s="151">
        <f t="shared" si="4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2" t="s">
        <v>142</v>
      </c>
      <c r="AT249" s="152" t="s">
        <v>126</v>
      </c>
      <c r="AU249" s="152" t="s">
        <v>80</v>
      </c>
      <c r="AY249" s="14" t="s">
        <v>123</v>
      </c>
      <c r="BE249" s="153">
        <f t="shared" si="44"/>
        <v>0</v>
      </c>
      <c r="BF249" s="153">
        <f t="shared" si="45"/>
        <v>0</v>
      </c>
      <c r="BG249" s="153">
        <f t="shared" si="46"/>
        <v>0</v>
      </c>
      <c r="BH249" s="153">
        <f t="shared" si="47"/>
        <v>0</v>
      </c>
      <c r="BI249" s="153">
        <f t="shared" si="48"/>
        <v>0</v>
      </c>
      <c r="BJ249" s="14" t="s">
        <v>78</v>
      </c>
      <c r="BK249" s="153">
        <f t="shared" si="49"/>
        <v>0</v>
      </c>
      <c r="BL249" s="14" t="s">
        <v>142</v>
      </c>
      <c r="BM249" s="152" t="s">
        <v>524</v>
      </c>
    </row>
    <row r="250" spans="1:65" s="2" customFormat="1" ht="16.5" customHeight="1" x14ac:dyDescent="0.2">
      <c r="A250" s="29"/>
      <c r="B250" s="140"/>
      <c r="C250" s="163" t="s">
        <v>525</v>
      </c>
      <c r="D250" s="163" t="s">
        <v>120</v>
      </c>
      <c r="E250" s="164" t="s">
        <v>526</v>
      </c>
      <c r="F250" s="165" t="s">
        <v>527</v>
      </c>
      <c r="G250" s="166" t="s">
        <v>528</v>
      </c>
      <c r="H250" s="167">
        <v>0.15</v>
      </c>
      <c r="I250" s="168"/>
      <c r="J250" s="169">
        <f t="shared" si="40"/>
        <v>0</v>
      </c>
      <c r="K250" s="165" t="s">
        <v>166</v>
      </c>
      <c r="L250" s="170"/>
      <c r="M250" s="171" t="s">
        <v>1</v>
      </c>
      <c r="N250" s="172" t="s">
        <v>36</v>
      </c>
      <c r="O250" s="55"/>
      <c r="P250" s="150">
        <f t="shared" si="41"/>
        <v>0</v>
      </c>
      <c r="Q250" s="150">
        <v>0</v>
      </c>
      <c r="R250" s="150">
        <f t="shared" si="42"/>
        <v>0</v>
      </c>
      <c r="S250" s="150">
        <v>0</v>
      </c>
      <c r="T250" s="151">
        <f t="shared" si="4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2" t="s">
        <v>169</v>
      </c>
      <c r="AT250" s="152" t="s">
        <v>120</v>
      </c>
      <c r="AU250" s="152" t="s">
        <v>80</v>
      </c>
      <c r="AY250" s="14" t="s">
        <v>123</v>
      </c>
      <c r="BE250" s="153">
        <f t="shared" si="44"/>
        <v>0</v>
      </c>
      <c r="BF250" s="153">
        <f t="shared" si="45"/>
        <v>0</v>
      </c>
      <c r="BG250" s="153">
        <f t="shared" si="46"/>
        <v>0</v>
      </c>
      <c r="BH250" s="153">
        <f t="shared" si="47"/>
        <v>0</v>
      </c>
      <c r="BI250" s="153">
        <f t="shared" si="48"/>
        <v>0</v>
      </c>
      <c r="BJ250" s="14" t="s">
        <v>78</v>
      </c>
      <c r="BK250" s="153">
        <f t="shared" si="49"/>
        <v>0</v>
      </c>
      <c r="BL250" s="14" t="s">
        <v>142</v>
      </c>
      <c r="BM250" s="152" t="s">
        <v>529</v>
      </c>
    </row>
    <row r="251" spans="1:65" s="2" customFormat="1" ht="16.5" customHeight="1" x14ac:dyDescent="0.2">
      <c r="A251" s="29"/>
      <c r="B251" s="140"/>
      <c r="C251" s="163" t="s">
        <v>356</v>
      </c>
      <c r="D251" s="163" t="s">
        <v>120</v>
      </c>
      <c r="E251" s="164" t="s">
        <v>530</v>
      </c>
      <c r="F251" s="165" t="s">
        <v>531</v>
      </c>
      <c r="G251" s="166" t="s">
        <v>528</v>
      </c>
      <c r="H251" s="167">
        <v>0.7</v>
      </c>
      <c r="I251" s="168"/>
      <c r="J251" s="169">
        <f t="shared" si="40"/>
        <v>0</v>
      </c>
      <c r="K251" s="165" t="s">
        <v>166</v>
      </c>
      <c r="L251" s="170"/>
      <c r="M251" s="171" t="s">
        <v>1</v>
      </c>
      <c r="N251" s="172" t="s">
        <v>36</v>
      </c>
      <c r="O251" s="55"/>
      <c r="P251" s="150">
        <f t="shared" si="41"/>
        <v>0</v>
      </c>
      <c r="Q251" s="150">
        <v>0</v>
      </c>
      <c r="R251" s="150">
        <f t="shared" si="42"/>
        <v>0</v>
      </c>
      <c r="S251" s="150">
        <v>0</v>
      </c>
      <c r="T251" s="151">
        <f t="shared" si="4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2" t="s">
        <v>169</v>
      </c>
      <c r="AT251" s="152" t="s">
        <v>120</v>
      </c>
      <c r="AU251" s="152" t="s">
        <v>80</v>
      </c>
      <c r="AY251" s="14" t="s">
        <v>123</v>
      </c>
      <c r="BE251" s="153">
        <f t="shared" si="44"/>
        <v>0</v>
      </c>
      <c r="BF251" s="153">
        <f t="shared" si="45"/>
        <v>0</v>
      </c>
      <c r="BG251" s="153">
        <f t="shared" si="46"/>
        <v>0</v>
      </c>
      <c r="BH251" s="153">
        <f t="shared" si="47"/>
        <v>0</v>
      </c>
      <c r="BI251" s="153">
        <f t="shared" si="48"/>
        <v>0</v>
      </c>
      <c r="BJ251" s="14" t="s">
        <v>78</v>
      </c>
      <c r="BK251" s="153">
        <f t="shared" si="49"/>
        <v>0</v>
      </c>
      <c r="BL251" s="14" t="s">
        <v>142</v>
      </c>
      <c r="BM251" s="152" t="s">
        <v>532</v>
      </c>
    </row>
    <row r="252" spans="1:65" s="2" customFormat="1" ht="24" x14ac:dyDescent="0.2">
      <c r="A252" s="29"/>
      <c r="B252" s="140"/>
      <c r="C252" s="141" t="s">
        <v>533</v>
      </c>
      <c r="D252" s="141" t="s">
        <v>126</v>
      </c>
      <c r="E252" s="142" t="s">
        <v>534</v>
      </c>
      <c r="F252" s="143" t="s">
        <v>535</v>
      </c>
      <c r="G252" s="144" t="s">
        <v>129</v>
      </c>
      <c r="H252" s="145">
        <v>30</v>
      </c>
      <c r="I252" s="146"/>
      <c r="J252" s="147">
        <f t="shared" si="40"/>
        <v>0</v>
      </c>
      <c r="K252" s="143" t="s">
        <v>166</v>
      </c>
      <c r="L252" s="30"/>
      <c r="M252" s="148" t="s">
        <v>1</v>
      </c>
      <c r="N252" s="149" t="s">
        <v>36</v>
      </c>
      <c r="O252" s="55"/>
      <c r="P252" s="150">
        <f t="shared" si="41"/>
        <v>0</v>
      </c>
      <c r="Q252" s="150">
        <v>0</v>
      </c>
      <c r="R252" s="150">
        <f t="shared" si="42"/>
        <v>0</v>
      </c>
      <c r="S252" s="150">
        <v>0</v>
      </c>
      <c r="T252" s="151">
        <f t="shared" si="4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2" t="s">
        <v>142</v>
      </c>
      <c r="AT252" s="152" t="s">
        <v>126</v>
      </c>
      <c r="AU252" s="152" t="s">
        <v>80</v>
      </c>
      <c r="AY252" s="14" t="s">
        <v>123</v>
      </c>
      <c r="BE252" s="153">
        <f t="shared" si="44"/>
        <v>0</v>
      </c>
      <c r="BF252" s="153">
        <f t="shared" si="45"/>
        <v>0</v>
      </c>
      <c r="BG252" s="153">
        <f t="shared" si="46"/>
        <v>0</v>
      </c>
      <c r="BH252" s="153">
        <f t="shared" si="47"/>
        <v>0</v>
      </c>
      <c r="BI252" s="153">
        <f t="shared" si="48"/>
        <v>0</v>
      </c>
      <c r="BJ252" s="14" t="s">
        <v>78</v>
      </c>
      <c r="BK252" s="153">
        <f t="shared" si="49"/>
        <v>0</v>
      </c>
      <c r="BL252" s="14" t="s">
        <v>142</v>
      </c>
      <c r="BM252" s="152" t="s">
        <v>536</v>
      </c>
    </row>
    <row r="253" spans="1:65" s="2" customFormat="1" ht="24" x14ac:dyDescent="0.2">
      <c r="A253" s="29"/>
      <c r="B253" s="140"/>
      <c r="C253" s="141" t="s">
        <v>360</v>
      </c>
      <c r="D253" s="141" t="s">
        <v>126</v>
      </c>
      <c r="E253" s="142" t="s">
        <v>537</v>
      </c>
      <c r="F253" s="143" t="s">
        <v>538</v>
      </c>
      <c r="G253" s="144" t="s">
        <v>175</v>
      </c>
      <c r="H253" s="145">
        <v>70</v>
      </c>
      <c r="I253" s="146"/>
      <c r="J253" s="147">
        <f t="shared" si="40"/>
        <v>0</v>
      </c>
      <c r="K253" s="143" t="s">
        <v>166</v>
      </c>
      <c r="L253" s="30"/>
      <c r="M253" s="148" t="s">
        <v>1</v>
      </c>
      <c r="N253" s="149" t="s">
        <v>36</v>
      </c>
      <c r="O253" s="55"/>
      <c r="P253" s="150">
        <f t="shared" si="41"/>
        <v>0</v>
      </c>
      <c r="Q253" s="150">
        <v>0</v>
      </c>
      <c r="R253" s="150">
        <f t="shared" si="42"/>
        <v>0</v>
      </c>
      <c r="S253" s="150">
        <v>0</v>
      </c>
      <c r="T253" s="151">
        <f t="shared" si="4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2" t="s">
        <v>142</v>
      </c>
      <c r="AT253" s="152" t="s">
        <v>126</v>
      </c>
      <c r="AU253" s="152" t="s">
        <v>80</v>
      </c>
      <c r="AY253" s="14" t="s">
        <v>123</v>
      </c>
      <c r="BE253" s="153">
        <f t="shared" si="44"/>
        <v>0</v>
      </c>
      <c r="BF253" s="153">
        <f t="shared" si="45"/>
        <v>0</v>
      </c>
      <c r="BG253" s="153">
        <f t="shared" si="46"/>
        <v>0</v>
      </c>
      <c r="BH253" s="153">
        <f t="shared" si="47"/>
        <v>0</v>
      </c>
      <c r="BI253" s="153">
        <f t="shared" si="48"/>
        <v>0</v>
      </c>
      <c r="BJ253" s="14" t="s">
        <v>78</v>
      </c>
      <c r="BK253" s="153">
        <f t="shared" si="49"/>
        <v>0</v>
      </c>
      <c r="BL253" s="14" t="s">
        <v>142</v>
      </c>
      <c r="BM253" s="152" t="s">
        <v>539</v>
      </c>
    </row>
    <row r="254" spans="1:65" s="2" customFormat="1" ht="24" x14ac:dyDescent="0.2">
      <c r="A254" s="29"/>
      <c r="B254" s="140"/>
      <c r="C254" s="163" t="s">
        <v>540</v>
      </c>
      <c r="D254" s="163" t="s">
        <v>120</v>
      </c>
      <c r="E254" s="164" t="s">
        <v>541</v>
      </c>
      <c r="F254" s="165" t="s">
        <v>542</v>
      </c>
      <c r="G254" s="166" t="s">
        <v>129</v>
      </c>
      <c r="H254" s="167">
        <v>100</v>
      </c>
      <c r="I254" s="168"/>
      <c r="J254" s="169">
        <f t="shared" si="40"/>
        <v>0</v>
      </c>
      <c r="K254" s="165" t="s">
        <v>166</v>
      </c>
      <c r="L254" s="170"/>
      <c r="M254" s="171" t="s">
        <v>1</v>
      </c>
      <c r="N254" s="172" t="s">
        <v>36</v>
      </c>
      <c r="O254" s="55"/>
      <c r="P254" s="150">
        <f t="shared" si="41"/>
        <v>0</v>
      </c>
      <c r="Q254" s="150">
        <v>0</v>
      </c>
      <c r="R254" s="150">
        <f t="shared" si="42"/>
        <v>0</v>
      </c>
      <c r="S254" s="150">
        <v>0</v>
      </c>
      <c r="T254" s="151">
        <f t="shared" si="4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2" t="s">
        <v>169</v>
      </c>
      <c r="AT254" s="152" t="s">
        <v>120</v>
      </c>
      <c r="AU254" s="152" t="s">
        <v>80</v>
      </c>
      <c r="AY254" s="14" t="s">
        <v>123</v>
      </c>
      <c r="BE254" s="153">
        <f t="shared" si="44"/>
        <v>0</v>
      </c>
      <c r="BF254" s="153">
        <f t="shared" si="45"/>
        <v>0</v>
      </c>
      <c r="BG254" s="153">
        <f t="shared" si="46"/>
        <v>0</v>
      </c>
      <c r="BH254" s="153">
        <f t="shared" si="47"/>
        <v>0</v>
      </c>
      <c r="BI254" s="153">
        <f t="shared" si="48"/>
        <v>0</v>
      </c>
      <c r="BJ254" s="14" t="s">
        <v>78</v>
      </c>
      <c r="BK254" s="153">
        <f t="shared" si="49"/>
        <v>0</v>
      </c>
      <c r="BL254" s="14" t="s">
        <v>142</v>
      </c>
      <c r="BM254" s="152" t="s">
        <v>543</v>
      </c>
    </row>
    <row r="255" spans="1:65" s="2" customFormat="1" ht="24" x14ac:dyDescent="0.2">
      <c r="A255" s="29"/>
      <c r="B255" s="140"/>
      <c r="C255" s="163" t="s">
        <v>364</v>
      </c>
      <c r="D255" s="163" t="s">
        <v>120</v>
      </c>
      <c r="E255" s="164" t="s">
        <v>544</v>
      </c>
      <c r="F255" s="165" t="s">
        <v>545</v>
      </c>
      <c r="G255" s="166" t="s">
        <v>129</v>
      </c>
      <c r="H255" s="167">
        <v>10</v>
      </c>
      <c r="I255" s="168"/>
      <c r="J255" s="169">
        <f t="shared" si="40"/>
        <v>0</v>
      </c>
      <c r="K255" s="165" t="s">
        <v>166</v>
      </c>
      <c r="L255" s="170"/>
      <c r="M255" s="171" t="s">
        <v>1</v>
      </c>
      <c r="N255" s="172" t="s">
        <v>36</v>
      </c>
      <c r="O255" s="55"/>
      <c r="P255" s="150">
        <f t="shared" si="41"/>
        <v>0</v>
      </c>
      <c r="Q255" s="150">
        <v>0</v>
      </c>
      <c r="R255" s="150">
        <f t="shared" si="42"/>
        <v>0</v>
      </c>
      <c r="S255" s="150">
        <v>0</v>
      </c>
      <c r="T255" s="151">
        <f t="shared" si="4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2" t="s">
        <v>169</v>
      </c>
      <c r="AT255" s="152" t="s">
        <v>120</v>
      </c>
      <c r="AU255" s="152" t="s">
        <v>80</v>
      </c>
      <c r="AY255" s="14" t="s">
        <v>123</v>
      </c>
      <c r="BE255" s="153">
        <f t="shared" si="44"/>
        <v>0</v>
      </c>
      <c r="BF255" s="153">
        <f t="shared" si="45"/>
        <v>0</v>
      </c>
      <c r="BG255" s="153">
        <f t="shared" si="46"/>
        <v>0</v>
      </c>
      <c r="BH255" s="153">
        <f t="shared" si="47"/>
        <v>0</v>
      </c>
      <c r="BI255" s="153">
        <f t="shared" si="48"/>
        <v>0</v>
      </c>
      <c r="BJ255" s="14" t="s">
        <v>78</v>
      </c>
      <c r="BK255" s="153">
        <f t="shared" si="49"/>
        <v>0</v>
      </c>
      <c r="BL255" s="14" t="s">
        <v>142</v>
      </c>
      <c r="BM255" s="152" t="s">
        <v>546</v>
      </c>
    </row>
    <row r="256" spans="1:65" s="2" customFormat="1" ht="24" x14ac:dyDescent="0.2">
      <c r="A256" s="29"/>
      <c r="B256" s="140"/>
      <c r="C256" s="163" t="s">
        <v>547</v>
      </c>
      <c r="D256" s="163" t="s">
        <v>120</v>
      </c>
      <c r="E256" s="164" t="s">
        <v>548</v>
      </c>
      <c r="F256" s="165" t="s">
        <v>549</v>
      </c>
      <c r="G256" s="166" t="s">
        <v>129</v>
      </c>
      <c r="H256" s="167">
        <v>10</v>
      </c>
      <c r="I256" s="168"/>
      <c r="J256" s="169">
        <f t="shared" si="40"/>
        <v>0</v>
      </c>
      <c r="K256" s="165" t="s">
        <v>166</v>
      </c>
      <c r="L256" s="170"/>
      <c r="M256" s="171" t="s">
        <v>1</v>
      </c>
      <c r="N256" s="172" t="s">
        <v>36</v>
      </c>
      <c r="O256" s="55"/>
      <c r="P256" s="150">
        <f t="shared" si="41"/>
        <v>0</v>
      </c>
      <c r="Q256" s="150">
        <v>0</v>
      </c>
      <c r="R256" s="150">
        <f t="shared" si="42"/>
        <v>0</v>
      </c>
      <c r="S256" s="150">
        <v>0</v>
      </c>
      <c r="T256" s="151">
        <f t="shared" si="4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2" t="s">
        <v>169</v>
      </c>
      <c r="AT256" s="152" t="s">
        <v>120</v>
      </c>
      <c r="AU256" s="152" t="s">
        <v>80</v>
      </c>
      <c r="AY256" s="14" t="s">
        <v>123</v>
      </c>
      <c r="BE256" s="153">
        <f t="shared" si="44"/>
        <v>0</v>
      </c>
      <c r="BF256" s="153">
        <f t="shared" si="45"/>
        <v>0</v>
      </c>
      <c r="BG256" s="153">
        <f t="shared" si="46"/>
        <v>0</v>
      </c>
      <c r="BH256" s="153">
        <f t="shared" si="47"/>
        <v>0</v>
      </c>
      <c r="BI256" s="153">
        <f t="shared" si="48"/>
        <v>0</v>
      </c>
      <c r="BJ256" s="14" t="s">
        <v>78</v>
      </c>
      <c r="BK256" s="153">
        <f t="shared" si="49"/>
        <v>0</v>
      </c>
      <c r="BL256" s="14" t="s">
        <v>142</v>
      </c>
      <c r="BM256" s="152" t="s">
        <v>550</v>
      </c>
    </row>
    <row r="257" spans="1:65" s="12" customFormat="1" ht="22.9" customHeight="1" x14ac:dyDescent="0.2">
      <c r="B257" s="127"/>
      <c r="D257" s="128" t="s">
        <v>70</v>
      </c>
      <c r="E257" s="138" t="s">
        <v>551</v>
      </c>
      <c r="F257" s="138" t="s">
        <v>552</v>
      </c>
      <c r="I257" s="130"/>
      <c r="J257" s="139">
        <f>BK257</f>
        <v>0</v>
      </c>
      <c r="L257" s="127"/>
      <c r="M257" s="132"/>
      <c r="N257" s="133"/>
      <c r="O257" s="133"/>
      <c r="P257" s="134">
        <f>SUM(P258:P273)</f>
        <v>0</v>
      </c>
      <c r="Q257" s="133"/>
      <c r="R257" s="134">
        <f>SUM(R258:R273)</f>
        <v>0</v>
      </c>
      <c r="S257" s="133"/>
      <c r="T257" s="135">
        <f>SUM(T258:T273)</f>
        <v>0</v>
      </c>
      <c r="AR257" s="128" t="s">
        <v>78</v>
      </c>
      <c r="AT257" s="136" t="s">
        <v>70</v>
      </c>
      <c r="AU257" s="136" t="s">
        <v>78</v>
      </c>
      <c r="AY257" s="128" t="s">
        <v>123</v>
      </c>
      <c r="BK257" s="137">
        <f>SUM(BK258:BK273)</f>
        <v>0</v>
      </c>
    </row>
    <row r="258" spans="1:65" s="2" customFormat="1" ht="33" customHeight="1" x14ac:dyDescent="0.2">
      <c r="A258" s="29"/>
      <c r="B258" s="140"/>
      <c r="C258" s="141" t="s">
        <v>367</v>
      </c>
      <c r="D258" s="141" t="s">
        <v>126</v>
      </c>
      <c r="E258" s="142" t="s">
        <v>553</v>
      </c>
      <c r="F258" s="143" t="s">
        <v>554</v>
      </c>
      <c r="G258" s="144" t="s">
        <v>129</v>
      </c>
      <c r="H258" s="145">
        <v>200</v>
      </c>
      <c r="I258" s="146"/>
      <c r="J258" s="147">
        <f t="shared" ref="J258:J273" si="50">ROUND(I258*H258,2)</f>
        <v>0</v>
      </c>
      <c r="K258" s="143" t="s">
        <v>166</v>
      </c>
      <c r="L258" s="30"/>
      <c r="M258" s="148" t="s">
        <v>1</v>
      </c>
      <c r="N258" s="149" t="s">
        <v>36</v>
      </c>
      <c r="O258" s="55"/>
      <c r="P258" s="150">
        <f t="shared" ref="P258:P273" si="51">O258*H258</f>
        <v>0</v>
      </c>
      <c r="Q258" s="150">
        <v>0</v>
      </c>
      <c r="R258" s="150">
        <f t="shared" ref="R258:R273" si="52">Q258*H258</f>
        <v>0</v>
      </c>
      <c r="S258" s="150">
        <v>0</v>
      </c>
      <c r="T258" s="151">
        <f t="shared" ref="T258:T273" si="53"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2" t="s">
        <v>142</v>
      </c>
      <c r="AT258" s="152" t="s">
        <v>126</v>
      </c>
      <c r="AU258" s="152" t="s">
        <v>80</v>
      </c>
      <c r="AY258" s="14" t="s">
        <v>123</v>
      </c>
      <c r="BE258" s="153">
        <f t="shared" ref="BE258:BE273" si="54">IF(N258="základní",J258,0)</f>
        <v>0</v>
      </c>
      <c r="BF258" s="153">
        <f t="shared" ref="BF258:BF273" si="55">IF(N258="snížená",J258,0)</f>
        <v>0</v>
      </c>
      <c r="BG258" s="153">
        <f t="shared" ref="BG258:BG273" si="56">IF(N258="zákl. přenesená",J258,0)</f>
        <v>0</v>
      </c>
      <c r="BH258" s="153">
        <f t="shared" ref="BH258:BH273" si="57">IF(N258="sníž. přenesená",J258,0)</f>
        <v>0</v>
      </c>
      <c r="BI258" s="153">
        <f t="shared" ref="BI258:BI273" si="58">IF(N258="nulová",J258,0)</f>
        <v>0</v>
      </c>
      <c r="BJ258" s="14" t="s">
        <v>78</v>
      </c>
      <c r="BK258" s="153">
        <f t="shared" ref="BK258:BK273" si="59">ROUND(I258*H258,2)</f>
        <v>0</v>
      </c>
      <c r="BL258" s="14" t="s">
        <v>142</v>
      </c>
      <c r="BM258" s="152" t="s">
        <v>555</v>
      </c>
    </row>
    <row r="259" spans="1:65" s="2" customFormat="1" ht="33" customHeight="1" x14ac:dyDescent="0.2">
      <c r="A259" s="29"/>
      <c r="B259" s="140"/>
      <c r="C259" s="141" t="s">
        <v>556</v>
      </c>
      <c r="D259" s="141" t="s">
        <v>126</v>
      </c>
      <c r="E259" s="142" t="s">
        <v>557</v>
      </c>
      <c r="F259" s="143" t="s">
        <v>558</v>
      </c>
      <c r="G259" s="144" t="s">
        <v>129</v>
      </c>
      <c r="H259" s="145">
        <v>100</v>
      </c>
      <c r="I259" s="146"/>
      <c r="J259" s="147">
        <f t="shared" si="50"/>
        <v>0</v>
      </c>
      <c r="K259" s="143" t="s">
        <v>166</v>
      </c>
      <c r="L259" s="30"/>
      <c r="M259" s="148" t="s">
        <v>1</v>
      </c>
      <c r="N259" s="149" t="s">
        <v>36</v>
      </c>
      <c r="O259" s="55"/>
      <c r="P259" s="150">
        <f t="shared" si="51"/>
        <v>0</v>
      </c>
      <c r="Q259" s="150">
        <v>0</v>
      </c>
      <c r="R259" s="150">
        <f t="shared" si="52"/>
        <v>0</v>
      </c>
      <c r="S259" s="150">
        <v>0</v>
      </c>
      <c r="T259" s="151">
        <f t="shared" si="5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2" t="s">
        <v>142</v>
      </c>
      <c r="AT259" s="152" t="s">
        <v>126</v>
      </c>
      <c r="AU259" s="152" t="s">
        <v>80</v>
      </c>
      <c r="AY259" s="14" t="s">
        <v>123</v>
      </c>
      <c r="BE259" s="153">
        <f t="shared" si="54"/>
        <v>0</v>
      </c>
      <c r="BF259" s="153">
        <f t="shared" si="55"/>
        <v>0</v>
      </c>
      <c r="BG259" s="153">
        <f t="shared" si="56"/>
        <v>0</v>
      </c>
      <c r="BH259" s="153">
        <f t="shared" si="57"/>
        <v>0</v>
      </c>
      <c r="BI259" s="153">
        <f t="shared" si="58"/>
        <v>0</v>
      </c>
      <c r="BJ259" s="14" t="s">
        <v>78</v>
      </c>
      <c r="BK259" s="153">
        <f t="shared" si="59"/>
        <v>0</v>
      </c>
      <c r="BL259" s="14" t="s">
        <v>142</v>
      </c>
      <c r="BM259" s="152" t="s">
        <v>559</v>
      </c>
    </row>
    <row r="260" spans="1:65" s="2" customFormat="1" ht="16.5" customHeight="1" x14ac:dyDescent="0.2">
      <c r="A260" s="29"/>
      <c r="B260" s="140"/>
      <c r="C260" s="141" t="s">
        <v>372</v>
      </c>
      <c r="D260" s="141" t="s">
        <v>126</v>
      </c>
      <c r="E260" s="142" t="s">
        <v>560</v>
      </c>
      <c r="F260" s="143" t="s">
        <v>561</v>
      </c>
      <c r="G260" s="144" t="s">
        <v>175</v>
      </c>
      <c r="H260" s="145">
        <v>1</v>
      </c>
      <c r="I260" s="146"/>
      <c r="J260" s="147">
        <f t="shared" si="50"/>
        <v>0</v>
      </c>
      <c r="K260" s="143" t="s">
        <v>166</v>
      </c>
      <c r="L260" s="30"/>
      <c r="M260" s="148" t="s">
        <v>1</v>
      </c>
      <c r="N260" s="149" t="s">
        <v>36</v>
      </c>
      <c r="O260" s="55"/>
      <c r="P260" s="150">
        <f t="shared" si="51"/>
        <v>0</v>
      </c>
      <c r="Q260" s="150">
        <v>0</v>
      </c>
      <c r="R260" s="150">
        <f t="shared" si="52"/>
        <v>0</v>
      </c>
      <c r="S260" s="150">
        <v>0</v>
      </c>
      <c r="T260" s="151">
        <f t="shared" si="5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2" t="s">
        <v>142</v>
      </c>
      <c r="AT260" s="152" t="s">
        <v>126</v>
      </c>
      <c r="AU260" s="152" t="s">
        <v>80</v>
      </c>
      <c r="AY260" s="14" t="s">
        <v>123</v>
      </c>
      <c r="BE260" s="153">
        <f t="shared" si="54"/>
        <v>0</v>
      </c>
      <c r="BF260" s="153">
        <f t="shared" si="55"/>
        <v>0</v>
      </c>
      <c r="BG260" s="153">
        <f t="shared" si="56"/>
        <v>0</v>
      </c>
      <c r="BH260" s="153">
        <f t="shared" si="57"/>
        <v>0</v>
      </c>
      <c r="BI260" s="153">
        <f t="shared" si="58"/>
        <v>0</v>
      </c>
      <c r="BJ260" s="14" t="s">
        <v>78</v>
      </c>
      <c r="BK260" s="153">
        <f t="shared" si="59"/>
        <v>0</v>
      </c>
      <c r="BL260" s="14" t="s">
        <v>142</v>
      </c>
      <c r="BM260" s="152" t="s">
        <v>562</v>
      </c>
    </row>
    <row r="261" spans="1:65" s="2" customFormat="1" ht="16.5" customHeight="1" x14ac:dyDescent="0.2">
      <c r="A261" s="29"/>
      <c r="B261" s="140"/>
      <c r="C261" s="141" t="s">
        <v>563</v>
      </c>
      <c r="D261" s="141" t="s">
        <v>126</v>
      </c>
      <c r="E261" s="142" t="s">
        <v>564</v>
      </c>
      <c r="F261" s="143" t="s">
        <v>565</v>
      </c>
      <c r="G261" s="144" t="s">
        <v>175</v>
      </c>
      <c r="H261" s="145">
        <v>1</v>
      </c>
      <c r="I261" s="146"/>
      <c r="J261" s="147">
        <f t="shared" si="50"/>
        <v>0</v>
      </c>
      <c r="K261" s="143" t="s">
        <v>166</v>
      </c>
      <c r="L261" s="30"/>
      <c r="M261" s="148" t="s">
        <v>1</v>
      </c>
      <c r="N261" s="149" t="s">
        <v>36</v>
      </c>
      <c r="O261" s="55"/>
      <c r="P261" s="150">
        <f t="shared" si="51"/>
        <v>0</v>
      </c>
      <c r="Q261" s="150">
        <v>0</v>
      </c>
      <c r="R261" s="150">
        <f t="shared" si="52"/>
        <v>0</v>
      </c>
      <c r="S261" s="150">
        <v>0</v>
      </c>
      <c r="T261" s="151">
        <f t="shared" si="5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2" t="s">
        <v>142</v>
      </c>
      <c r="AT261" s="152" t="s">
        <v>126</v>
      </c>
      <c r="AU261" s="152" t="s">
        <v>80</v>
      </c>
      <c r="AY261" s="14" t="s">
        <v>123</v>
      </c>
      <c r="BE261" s="153">
        <f t="shared" si="54"/>
        <v>0</v>
      </c>
      <c r="BF261" s="153">
        <f t="shared" si="55"/>
        <v>0</v>
      </c>
      <c r="BG261" s="153">
        <f t="shared" si="56"/>
        <v>0</v>
      </c>
      <c r="BH261" s="153">
        <f t="shared" si="57"/>
        <v>0</v>
      </c>
      <c r="BI261" s="153">
        <f t="shared" si="58"/>
        <v>0</v>
      </c>
      <c r="BJ261" s="14" t="s">
        <v>78</v>
      </c>
      <c r="BK261" s="153">
        <f t="shared" si="59"/>
        <v>0</v>
      </c>
      <c r="BL261" s="14" t="s">
        <v>142</v>
      </c>
      <c r="BM261" s="152" t="s">
        <v>566</v>
      </c>
    </row>
    <row r="262" spans="1:65" s="2" customFormat="1" ht="16.5" customHeight="1" x14ac:dyDescent="0.2">
      <c r="A262" s="29"/>
      <c r="B262" s="140"/>
      <c r="C262" s="141" t="s">
        <v>375</v>
      </c>
      <c r="D262" s="141" t="s">
        <v>126</v>
      </c>
      <c r="E262" s="142" t="s">
        <v>567</v>
      </c>
      <c r="F262" s="143" t="s">
        <v>568</v>
      </c>
      <c r="G262" s="144" t="s">
        <v>175</v>
      </c>
      <c r="H262" s="145">
        <v>4</v>
      </c>
      <c r="I262" s="146"/>
      <c r="J262" s="147">
        <f t="shared" si="50"/>
        <v>0</v>
      </c>
      <c r="K262" s="143" t="s">
        <v>166</v>
      </c>
      <c r="L262" s="30"/>
      <c r="M262" s="148" t="s">
        <v>1</v>
      </c>
      <c r="N262" s="149" t="s">
        <v>36</v>
      </c>
      <c r="O262" s="55"/>
      <c r="P262" s="150">
        <f t="shared" si="51"/>
        <v>0</v>
      </c>
      <c r="Q262" s="150">
        <v>0</v>
      </c>
      <c r="R262" s="150">
        <f t="shared" si="52"/>
        <v>0</v>
      </c>
      <c r="S262" s="150">
        <v>0</v>
      </c>
      <c r="T262" s="151">
        <f t="shared" si="5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2" t="s">
        <v>142</v>
      </c>
      <c r="AT262" s="152" t="s">
        <v>126</v>
      </c>
      <c r="AU262" s="152" t="s">
        <v>80</v>
      </c>
      <c r="AY262" s="14" t="s">
        <v>123</v>
      </c>
      <c r="BE262" s="153">
        <f t="shared" si="54"/>
        <v>0</v>
      </c>
      <c r="BF262" s="153">
        <f t="shared" si="55"/>
        <v>0</v>
      </c>
      <c r="BG262" s="153">
        <f t="shared" si="56"/>
        <v>0</v>
      </c>
      <c r="BH262" s="153">
        <f t="shared" si="57"/>
        <v>0</v>
      </c>
      <c r="BI262" s="153">
        <f t="shared" si="58"/>
        <v>0</v>
      </c>
      <c r="BJ262" s="14" t="s">
        <v>78</v>
      </c>
      <c r="BK262" s="153">
        <f t="shared" si="59"/>
        <v>0</v>
      </c>
      <c r="BL262" s="14" t="s">
        <v>142</v>
      </c>
      <c r="BM262" s="152" t="s">
        <v>569</v>
      </c>
    </row>
    <row r="263" spans="1:65" s="2" customFormat="1" ht="21.75" customHeight="1" x14ac:dyDescent="0.2">
      <c r="A263" s="29"/>
      <c r="B263" s="140"/>
      <c r="C263" s="141" t="s">
        <v>570</v>
      </c>
      <c r="D263" s="141" t="s">
        <v>126</v>
      </c>
      <c r="E263" s="142" t="s">
        <v>571</v>
      </c>
      <c r="F263" s="143" t="s">
        <v>572</v>
      </c>
      <c r="G263" s="144" t="s">
        <v>175</v>
      </c>
      <c r="H263" s="145">
        <v>1</v>
      </c>
      <c r="I263" s="146"/>
      <c r="J263" s="147">
        <f t="shared" si="50"/>
        <v>0</v>
      </c>
      <c r="K263" s="143" t="s">
        <v>166</v>
      </c>
      <c r="L263" s="30"/>
      <c r="M263" s="148" t="s">
        <v>1</v>
      </c>
      <c r="N263" s="149" t="s">
        <v>36</v>
      </c>
      <c r="O263" s="55"/>
      <c r="P263" s="150">
        <f t="shared" si="51"/>
        <v>0</v>
      </c>
      <c r="Q263" s="150">
        <v>0</v>
      </c>
      <c r="R263" s="150">
        <f t="shared" si="52"/>
        <v>0</v>
      </c>
      <c r="S263" s="150">
        <v>0</v>
      </c>
      <c r="T263" s="151">
        <f t="shared" si="5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2" t="s">
        <v>142</v>
      </c>
      <c r="AT263" s="152" t="s">
        <v>126</v>
      </c>
      <c r="AU263" s="152" t="s">
        <v>80</v>
      </c>
      <c r="AY263" s="14" t="s">
        <v>123</v>
      </c>
      <c r="BE263" s="153">
        <f t="shared" si="54"/>
        <v>0</v>
      </c>
      <c r="BF263" s="153">
        <f t="shared" si="55"/>
        <v>0</v>
      </c>
      <c r="BG263" s="153">
        <f t="shared" si="56"/>
        <v>0</v>
      </c>
      <c r="BH263" s="153">
        <f t="shared" si="57"/>
        <v>0</v>
      </c>
      <c r="BI263" s="153">
        <f t="shared" si="58"/>
        <v>0</v>
      </c>
      <c r="BJ263" s="14" t="s">
        <v>78</v>
      </c>
      <c r="BK263" s="153">
        <f t="shared" si="59"/>
        <v>0</v>
      </c>
      <c r="BL263" s="14" t="s">
        <v>142</v>
      </c>
      <c r="BM263" s="152" t="s">
        <v>573</v>
      </c>
    </row>
    <row r="264" spans="1:65" s="2" customFormat="1" ht="24" x14ac:dyDescent="0.2">
      <c r="A264" s="29"/>
      <c r="B264" s="140"/>
      <c r="C264" s="141" t="s">
        <v>574</v>
      </c>
      <c r="D264" s="141" t="s">
        <v>126</v>
      </c>
      <c r="E264" s="142" t="s">
        <v>575</v>
      </c>
      <c r="F264" s="143" t="s">
        <v>576</v>
      </c>
      <c r="G264" s="144" t="s">
        <v>129</v>
      </c>
      <c r="H264" s="145">
        <v>100</v>
      </c>
      <c r="I264" s="146"/>
      <c r="J264" s="147">
        <f t="shared" si="50"/>
        <v>0</v>
      </c>
      <c r="K264" s="143" t="s">
        <v>166</v>
      </c>
      <c r="L264" s="30"/>
      <c r="M264" s="148" t="s">
        <v>1</v>
      </c>
      <c r="N264" s="149" t="s">
        <v>36</v>
      </c>
      <c r="O264" s="55"/>
      <c r="P264" s="150">
        <f t="shared" si="51"/>
        <v>0</v>
      </c>
      <c r="Q264" s="150">
        <v>0</v>
      </c>
      <c r="R264" s="150">
        <f t="shared" si="52"/>
        <v>0</v>
      </c>
      <c r="S264" s="150">
        <v>0</v>
      </c>
      <c r="T264" s="151">
        <f t="shared" si="5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2" t="s">
        <v>142</v>
      </c>
      <c r="AT264" s="152" t="s">
        <v>126</v>
      </c>
      <c r="AU264" s="152" t="s">
        <v>80</v>
      </c>
      <c r="AY264" s="14" t="s">
        <v>123</v>
      </c>
      <c r="BE264" s="153">
        <f t="shared" si="54"/>
        <v>0</v>
      </c>
      <c r="BF264" s="153">
        <f t="shared" si="55"/>
        <v>0</v>
      </c>
      <c r="BG264" s="153">
        <f t="shared" si="56"/>
        <v>0</v>
      </c>
      <c r="BH264" s="153">
        <f t="shared" si="57"/>
        <v>0</v>
      </c>
      <c r="BI264" s="153">
        <f t="shared" si="58"/>
        <v>0</v>
      </c>
      <c r="BJ264" s="14" t="s">
        <v>78</v>
      </c>
      <c r="BK264" s="153">
        <f t="shared" si="59"/>
        <v>0</v>
      </c>
      <c r="BL264" s="14" t="s">
        <v>142</v>
      </c>
      <c r="BM264" s="152" t="s">
        <v>577</v>
      </c>
    </row>
    <row r="265" spans="1:65" s="2" customFormat="1" ht="44.25" customHeight="1" x14ac:dyDescent="0.2">
      <c r="A265" s="29"/>
      <c r="B265" s="140"/>
      <c r="C265" s="141" t="s">
        <v>578</v>
      </c>
      <c r="D265" s="141" t="s">
        <v>126</v>
      </c>
      <c r="E265" s="142" t="s">
        <v>579</v>
      </c>
      <c r="F265" s="143" t="s">
        <v>580</v>
      </c>
      <c r="G265" s="144" t="s">
        <v>175</v>
      </c>
      <c r="H265" s="145">
        <v>4</v>
      </c>
      <c r="I265" s="146"/>
      <c r="J265" s="147">
        <f t="shared" si="50"/>
        <v>0</v>
      </c>
      <c r="K265" s="143" t="s">
        <v>166</v>
      </c>
      <c r="L265" s="30"/>
      <c r="M265" s="148" t="s">
        <v>1</v>
      </c>
      <c r="N265" s="149" t="s">
        <v>36</v>
      </c>
      <c r="O265" s="55"/>
      <c r="P265" s="150">
        <f t="shared" si="51"/>
        <v>0</v>
      </c>
      <c r="Q265" s="150">
        <v>0</v>
      </c>
      <c r="R265" s="150">
        <f t="shared" si="52"/>
        <v>0</v>
      </c>
      <c r="S265" s="150">
        <v>0</v>
      </c>
      <c r="T265" s="151">
        <f t="shared" si="5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2" t="s">
        <v>142</v>
      </c>
      <c r="AT265" s="152" t="s">
        <v>126</v>
      </c>
      <c r="AU265" s="152" t="s">
        <v>80</v>
      </c>
      <c r="AY265" s="14" t="s">
        <v>123</v>
      </c>
      <c r="BE265" s="153">
        <f t="shared" si="54"/>
        <v>0</v>
      </c>
      <c r="BF265" s="153">
        <f t="shared" si="55"/>
        <v>0</v>
      </c>
      <c r="BG265" s="153">
        <f t="shared" si="56"/>
        <v>0</v>
      </c>
      <c r="BH265" s="153">
        <f t="shared" si="57"/>
        <v>0</v>
      </c>
      <c r="BI265" s="153">
        <f t="shared" si="58"/>
        <v>0</v>
      </c>
      <c r="BJ265" s="14" t="s">
        <v>78</v>
      </c>
      <c r="BK265" s="153">
        <f t="shared" si="59"/>
        <v>0</v>
      </c>
      <c r="BL265" s="14" t="s">
        <v>142</v>
      </c>
      <c r="BM265" s="152" t="s">
        <v>581</v>
      </c>
    </row>
    <row r="266" spans="1:65" s="2" customFormat="1" ht="44.25" customHeight="1" x14ac:dyDescent="0.2">
      <c r="A266" s="29"/>
      <c r="B266" s="140"/>
      <c r="C266" s="141" t="s">
        <v>383</v>
      </c>
      <c r="D266" s="141" t="s">
        <v>126</v>
      </c>
      <c r="E266" s="142" t="s">
        <v>582</v>
      </c>
      <c r="F266" s="143" t="s">
        <v>583</v>
      </c>
      <c r="G266" s="144" t="s">
        <v>175</v>
      </c>
      <c r="H266" s="145">
        <v>23</v>
      </c>
      <c r="I266" s="146"/>
      <c r="J266" s="147">
        <f t="shared" si="50"/>
        <v>0</v>
      </c>
      <c r="K266" s="143" t="s">
        <v>166</v>
      </c>
      <c r="L266" s="30"/>
      <c r="M266" s="148" t="s">
        <v>1</v>
      </c>
      <c r="N266" s="149" t="s">
        <v>36</v>
      </c>
      <c r="O266" s="55"/>
      <c r="P266" s="150">
        <f t="shared" si="51"/>
        <v>0</v>
      </c>
      <c r="Q266" s="150">
        <v>0</v>
      </c>
      <c r="R266" s="150">
        <f t="shared" si="52"/>
        <v>0</v>
      </c>
      <c r="S266" s="150">
        <v>0</v>
      </c>
      <c r="T266" s="151">
        <f t="shared" si="5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52" t="s">
        <v>142</v>
      </c>
      <c r="AT266" s="152" t="s">
        <v>126</v>
      </c>
      <c r="AU266" s="152" t="s">
        <v>80</v>
      </c>
      <c r="AY266" s="14" t="s">
        <v>123</v>
      </c>
      <c r="BE266" s="153">
        <f t="shared" si="54"/>
        <v>0</v>
      </c>
      <c r="BF266" s="153">
        <f t="shared" si="55"/>
        <v>0</v>
      </c>
      <c r="BG266" s="153">
        <f t="shared" si="56"/>
        <v>0</v>
      </c>
      <c r="BH266" s="153">
        <f t="shared" si="57"/>
        <v>0</v>
      </c>
      <c r="BI266" s="153">
        <f t="shared" si="58"/>
        <v>0</v>
      </c>
      <c r="BJ266" s="14" t="s">
        <v>78</v>
      </c>
      <c r="BK266" s="153">
        <f t="shared" si="59"/>
        <v>0</v>
      </c>
      <c r="BL266" s="14" t="s">
        <v>142</v>
      </c>
      <c r="BM266" s="152" t="s">
        <v>584</v>
      </c>
    </row>
    <row r="267" spans="1:65" s="2" customFormat="1" ht="60" x14ac:dyDescent="0.2">
      <c r="A267" s="29"/>
      <c r="B267" s="140"/>
      <c r="C267" s="141" t="s">
        <v>585</v>
      </c>
      <c r="D267" s="141" t="s">
        <v>126</v>
      </c>
      <c r="E267" s="142" t="s">
        <v>586</v>
      </c>
      <c r="F267" s="143" t="s">
        <v>587</v>
      </c>
      <c r="G267" s="144" t="s">
        <v>175</v>
      </c>
      <c r="H267" s="145">
        <v>2</v>
      </c>
      <c r="I267" s="146"/>
      <c r="J267" s="147">
        <f t="shared" si="50"/>
        <v>0</v>
      </c>
      <c r="K267" s="143" t="s">
        <v>166</v>
      </c>
      <c r="L267" s="30"/>
      <c r="M267" s="148" t="s">
        <v>1</v>
      </c>
      <c r="N267" s="149" t="s">
        <v>36</v>
      </c>
      <c r="O267" s="55"/>
      <c r="P267" s="150">
        <f t="shared" si="51"/>
        <v>0</v>
      </c>
      <c r="Q267" s="150">
        <v>0</v>
      </c>
      <c r="R267" s="150">
        <f t="shared" si="52"/>
        <v>0</v>
      </c>
      <c r="S267" s="150">
        <v>0</v>
      </c>
      <c r="T267" s="151">
        <f t="shared" si="5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2" t="s">
        <v>142</v>
      </c>
      <c r="AT267" s="152" t="s">
        <v>126</v>
      </c>
      <c r="AU267" s="152" t="s">
        <v>80</v>
      </c>
      <c r="AY267" s="14" t="s">
        <v>123</v>
      </c>
      <c r="BE267" s="153">
        <f t="shared" si="54"/>
        <v>0</v>
      </c>
      <c r="BF267" s="153">
        <f t="shared" si="55"/>
        <v>0</v>
      </c>
      <c r="BG267" s="153">
        <f t="shared" si="56"/>
        <v>0</v>
      </c>
      <c r="BH267" s="153">
        <f t="shared" si="57"/>
        <v>0</v>
      </c>
      <c r="BI267" s="153">
        <f t="shared" si="58"/>
        <v>0</v>
      </c>
      <c r="BJ267" s="14" t="s">
        <v>78</v>
      </c>
      <c r="BK267" s="153">
        <f t="shared" si="59"/>
        <v>0</v>
      </c>
      <c r="BL267" s="14" t="s">
        <v>142</v>
      </c>
      <c r="BM267" s="152" t="s">
        <v>588</v>
      </c>
    </row>
    <row r="268" spans="1:65" s="2" customFormat="1" ht="36" x14ac:dyDescent="0.2">
      <c r="A268" s="29"/>
      <c r="B268" s="140"/>
      <c r="C268" s="141" t="s">
        <v>388</v>
      </c>
      <c r="D268" s="141" t="s">
        <v>126</v>
      </c>
      <c r="E268" s="142" t="s">
        <v>589</v>
      </c>
      <c r="F268" s="143" t="s">
        <v>590</v>
      </c>
      <c r="G268" s="144" t="s">
        <v>175</v>
      </c>
      <c r="H268" s="145">
        <v>4</v>
      </c>
      <c r="I268" s="146"/>
      <c r="J268" s="147">
        <f t="shared" si="50"/>
        <v>0</v>
      </c>
      <c r="K268" s="143" t="s">
        <v>166</v>
      </c>
      <c r="L268" s="30"/>
      <c r="M268" s="148" t="s">
        <v>1</v>
      </c>
      <c r="N268" s="149" t="s">
        <v>36</v>
      </c>
      <c r="O268" s="55"/>
      <c r="P268" s="150">
        <f t="shared" si="51"/>
        <v>0</v>
      </c>
      <c r="Q268" s="150">
        <v>0</v>
      </c>
      <c r="R268" s="150">
        <f t="shared" si="52"/>
        <v>0</v>
      </c>
      <c r="S268" s="150">
        <v>0</v>
      </c>
      <c r="T268" s="151">
        <f t="shared" si="5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2" t="s">
        <v>142</v>
      </c>
      <c r="AT268" s="152" t="s">
        <v>126</v>
      </c>
      <c r="AU268" s="152" t="s">
        <v>80</v>
      </c>
      <c r="AY268" s="14" t="s">
        <v>123</v>
      </c>
      <c r="BE268" s="153">
        <f t="shared" si="54"/>
        <v>0</v>
      </c>
      <c r="BF268" s="153">
        <f t="shared" si="55"/>
        <v>0</v>
      </c>
      <c r="BG268" s="153">
        <f t="shared" si="56"/>
        <v>0</v>
      </c>
      <c r="BH268" s="153">
        <f t="shared" si="57"/>
        <v>0</v>
      </c>
      <c r="BI268" s="153">
        <f t="shared" si="58"/>
        <v>0</v>
      </c>
      <c r="BJ268" s="14" t="s">
        <v>78</v>
      </c>
      <c r="BK268" s="153">
        <f t="shared" si="59"/>
        <v>0</v>
      </c>
      <c r="BL268" s="14" t="s">
        <v>142</v>
      </c>
      <c r="BM268" s="152" t="s">
        <v>591</v>
      </c>
    </row>
    <row r="269" spans="1:65" s="2" customFormat="1" ht="24" x14ac:dyDescent="0.2">
      <c r="A269" s="29"/>
      <c r="B269" s="140"/>
      <c r="C269" s="141" t="s">
        <v>592</v>
      </c>
      <c r="D269" s="141" t="s">
        <v>126</v>
      </c>
      <c r="E269" s="142" t="s">
        <v>593</v>
      </c>
      <c r="F269" s="143" t="s">
        <v>594</v>
      </c>
      <c r="G269" s="144" t="s">
        <v>175</v>
      </c>
      <c r="H269" s="145">
        <v>4</v>
      </c>
      <c r="I269" s="146"/>
      <c r="J269" s="147">
        <f t="shared" si="50"/>
        <v>0</v>
      </c>
      <c r="K269" s="143" t="s">
        <v>166</v>
      </c>
      <c r="L269" s="30"/>
      <c r="M269" s="148" t="s">
        <v>1</v>
      </c>
      <c r="N269" s="149" t="s">
        <v>36</v>
      </c>
      <c r="O269" s="55"/>
      <c r="P269" s="150">
        <f t="shared" si="51"/>
        <v>0</v>
      </c>
      <c r="Q269" s="150">
        <v>0</v>
      </c>
      <c r="R269" s="150">
        <f t="shared" si="52"/>
        <v>0</v>
      </c>
      <c r="S269" s="150">
        <v>0</v>
      </c>
      <c r="T269" s="151">
        <f t="shared" si="5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2" t="s">
        <v>142</v>
      </c>
      <c r="AT269" s="152" t="s">
        <v>126</v>
      </c>
      <c r="AU269" s="152" t="s">
        <v>80</v>
      </c>
      <c r="AY269" s="14" t="s">
        <v>123</v>
      </c>
      <c r="BE269" s="153">
        <f t="shared" si="54"/>
        <v>0</v>
      </c>
      <c r="BF269" s="153">
        <f t="shared" si="55"/>
        <v>0</v>
      </c>
      <c r="BG269" s="153">
        <f t="shared" si="56"/>
        <v>0</v>
      </c>
      <c r="BH269" s="153">
        <f t="shared" si="57"/>
        <v>0</v>
      </c>
      <c r="BI269" s="153">
        <f t="shared" si="58"/>
        <v>0</v>
      </c>
      <c r="BJ269" s="14" t="s">
        <v>78</v>
      </c>
      <c r="BK269" s="153">
        <f t="shared" si="59"/>
        <v>0</v>
      </c>
      <c r="BL269" s="14" t="s">
        <v>142</v>
      </c>
      <c r="BM269" s="152" t="s">
        <v>595</v>
      </c>
    </row>
    <row r="270" spans="1:65" s="2" customFormat="1" ht="33" customHeight="1" x14ac:dyDescent="0.2">
      <c r="A270" s="29"/>
      <c r="B270" s="140"/>
      <c r="C270" s="141" t="s">
        <v>392</v>
      </c>
      <c r="D270" s="141" t="s">
        <v>126</v>
      </c>
      <c r="E270" s="142" t="s">
        <v>596</v>
      </c>
      <c r="F270" s="143" t="s">
        <v>597</v>
      </c>
      <c r="G270" s="144" t="s">
        <v>175</v>
      </c>
      <c r="H270" s="145">
        <v>1</v>
      </c>
      <c r="I270" s="146"/>
      <c r="J270" s="147">
        <f t="shared" si="50"/>
        <v>0</v>
      </c>
      <c r="K270" s="143" t="s">
        <v>166</v>
      </c>
      <c r="L270" s="30"/>
      <c r="M270" s="148" t="s">
        <v>1</v>
      </c>
      <c r="N270" s="149" t="s">
        <v>36</v>
      </c>
      <c r="O270" s="55"/>
      <c r="P270" s="150">
        <f t="shared" si="51"/>
        <v>0</v>
      </c>
      <c r="Q270" s="150">
        <v>0</v>
      </c>
      <c r="R270" s="150">
        <f t="shared" si="52"/>
        <v>0</v>
      </c>
      <c r="S270" s="150">
        <v>0</v>
      </c>
      <c r="T270" s="151">
        <f t="shared" si="5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2" t="s">
        <v>142</v>
      </c>
      <c r="AT270" s="152" t="s">
        <v>126</v>
      </c>
      <c r="AU270" s="152" t="s">
        <v>80</v>
      </c>
      <c r="AY270" s="14" t="s">
        <v>123</v>
      </c>
      <c r="BE270" s="153">
        <f t="shared" si="54"/>
        <v>0</v>
      </c>
      <c r="BF270" s="153">
        <f t="shared" si="55"/>
        <v>0</v>
      </c>
      <c r="BG270" s="153">
        <f t="shared" si="56"/>
        <v>0</v>
      </c>
      <c r="BH270" s="153">
        <f t="shared" si="57"/>
        <v>0</v>
      </c>
      <c r="BI270" s="153">
        <f t="shared" si="58"/>
        <v>0</v>
      </c>
      <c r="BJ270" s="14" t="s">
        <v>78</v>
      </c>
      <c r="BK270" s="153">
        <f t="shared" si="59"/>
        <v>0</v>
      </c>
      <c r="BL270" s="14" t="s">
        <v>142</v>
      </c>
      <c r="BM270" s="152" t="s">
        <v>598</v>
      </c>
    </row>
    <row r="271" spans="1:65" s="2" customFormat="1" ht="21.75" customHeight="1" x14ac:dyDescent="0.2">
      <c r="A271" s="29"/>
      <c r="B271" s="140"/>
      <c r="C271" s="141" t="s">
        <v>599</v>
      </c>
      <c r="D271" s="141" t="s">
        <v>126</v>
      </c>
      <c r="E271" s="142" t="s">
        <v>600</v>
      </c>
      <c r="F271" s="143" t="s">
        <v>601</v>
      </c>
      <c r="G271" s="144" t="s">
        <v>175</v>
      </c>
      <c r="H271" s="145">
        <v>4</v>
      </c>
      <c r="I271" s="146"/>
      <c r="J271" s="147">
        <f t="shared" si="50"/>
        <v>0</v>
      </c>
      <c r="K271" s="143" t="s">
        <v>166</v>
      </c>
      <c r="L271" s="30"/>
      <c r="M271" s="148" t="s">
        <v>1</v>
      </c>
      <c r="N271" s="149" t="s">
        <v>36</v>
      </c>
      <c r="O271" s="55"/>
      <c r="P271" s="150">
        <f t="shared" si="51"/>
        <v>0</v>
      </c>
      <c r="Q271" s="150">
        <v>0</v>
      </c>
      <c r="R271" s="150">
        <f t="shared" si="52"/>
        <v>0</v>
      </c>
      <c r="S271" s="150">
        <v>0</v>
      </c>
      <c r="T271" s="151">
        <f t="shared" si="5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2" t="s">
        <v>142</v>
      </c>
      <c r="AT271" s="152" t="s">
        <v>126</v>
      </c>
      <c r="AU271" s="152" t="s">
        <v>80</v>
      </c>
      <c r="AY271" s="14" t="s">
        <v>123</v>
      </c>
      <c r="BE271" s="153">
        <f t="shared" si="54"/>
        <v>0</v>
      </c>
      <c r="BF271" s="153">
        <f t="shared" si="55"/>
        <v>0</v>
      </c>
      <c r="BG271" s="153">
        <f t="shared" si="56"/>
        <v>0</v>
      </c>
      <c r="BH271" s="153">
        <f t="shared" si="57"/>
        <v>0</v>
      </c>
      <c r="BI271" s="153">
        <f t="shared" si="58"/>
        <v>0</v>
      </c>
      <c r="BJ271" s="14" t="s">
        <v>78</v>
      </c>
      <c r="BK271" s="153">
        <f t="shared" si="59"/>
        <v>0</v>
      </c>
      <c r="BL271" s="14" t="s">
        <v>142</v>
      </c>
      <c r="BM271" s="152" t="s">
        <v>602</v>
      </c>
    </row>
    <row r="272" spans="1:65" s="2" customFormat="1" ht="24" x14ac:dyDescent="0.2">
      <c r="A272" s="29"/>
      <c r="B272" s="140"/>
      <c r="C272" s="141" t="s">
        <v>397</v>
      </c>
      <c r="D272" s="141" t="s">
        <v>126</v>
      </c>
      <c r="E272" s="142" t="s">
        <v>603</v>
      </c>
      <c r="F272" s="143" t="s">
        <v>604</v>
      </c>
      <c r="G272" s="144" t="s">
        <v>175</v>
      </c>
      <c r="H272" s="145">
        <v>1</v>
      </c>
      <c r="I272" s="146"/>
      <c r="J272" s="147">
        <f t="shared" si="50"/>
        <v>0</v>
      </c>
      <c r="K272" s="143" t="s">
        <v>166</v>
      </c>
      <c r="L272" s="30"/>
      <c r="M272" s="148" t="s">
        <v>1</v>
      </c>
      <c r="N272" s="149" t="s">
        <v>36</v>
      </c>
      <c r="O272" s="55"/>
      <c r="P272" s="150">
        <f t="shared" si="51"/>
        <v>0</v>
      </c>
      <c r="Q272" s="150">
        <v>0</v>
      </c>
      <c r="R272" s="150">
        <f t="shared" si="52"/>
        <v>0</v>
      </c>
      <c r="S272" s="150">
        <v>0</v>
      </c>
      <c r="T272" s="151">
        <f t="shared" si="5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2" t="s">
        <v>142</v>
      </c>
      <c r="AT272" s="152" t="s">
        <v>126</v>
      </c>
      <c r="AU272" s="152" t="s">
        <v>80</v>
      </c>
      <c r="AY272" s="14" t="s">
        <v>123</v>
      </c>
      <c r="BE272" s="153">
        <f t="shared" si="54"/>
        <v>0</v>
      </c>
      <c r="BF272" s="153">
        <f t="shared" si="55"/>
        <v>0</v>
      </c>
      <c r="BG272" s="153">
        <f t="shared" si="56"/>
        <v>0</v>
      </c>
      <c r="BH272" s="153">
        <f t="shared" si="57"/>
        <v>0</v>
      </c>
      <c r="BI272" s="153">
        <f t="shared" si="58"/>
        <v>0</v>
      </c>
      <c r="BJ272" s="14" t="s">
        <v>78</v>
      </c>
      <c r="BK272" s="153">
        <f t="shared" si="59"/>
        <v>0</v>
      </c>
      <c r="BL272" s="14" t="s">
        <v>142</v>
      </c>
      <c r="BM272" s="152" t="s">
        <v>605</v>
      </c>
    </row>
    <row r="273" spans="1:65" s="2" customFormat="1" ht="33" customHeight="1" x14ac:dyDescent="0.2">
      <c r="A273" s="29"/>
      <c r="B273" s="140"/>
      <c r="C273" s="141" t="s">
        <v>606</v>
      </c>
      <c r="D273" s="141" t="s">
        <v>126</v>
      </c>
      <c r="E273" s="142" t="s">
        <v>607</v>
      </c>
      <c r="F273" s="143" t="s">
        <v>608</v>
      </c>
      <c r="G273" s="144" t="s">
        <v>145</v>
      </c>
      <c r="H273" s="145">
        <v>50</v>
      </c>
      <c r="I273" s="146"/>
      <c r="J273" s="147">
        <f t="shared" si="50"/>
        <v>0</v>
      </c>
      <c r="K273" s="143" t="s">
        <v>166</v>
      </c>
      <c r="L273" s="30"/>
      <c r="M273" s="148" t="s">
        <v>1</v>
      </c>
      <c r="N273" s="149" t="s">
        <v>36</v>
      </c>
      <c r="O273" s="55"/>
      <c r="P273" s="150">
        <f t="shared" si="51"/>
        <v>0</v>
      </c>
      <c r="Q273" s="150">
        <v>0</v>
      </c>
      <c r="R273" s="150">
        <f t="shared" si="52"/>
        <v>0</v>
      </c>
      <c r="S273" s="150">
        <v>0</v>
      </c>
      <c r="T273" s="151">
        <f t="shared" si="5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52" t="s">
        <v>142</v>
      </c>
      <c r="AT273" s="152" t="s">
        <v>126</v>
      </c>
      <c r="AU273" s="152" t="s">
        <v>80</v>
      </c>
      <c r="AY273" s="14" t="s">
        <v>123</v>
      </c>
      <c r="BE273" s="153">
        <f t="shared" si="54"/>
        <v>0</v>
      </c>
      <c r="BF273" s="153">
        <f t="shared" si="55"/>
        <v>0</v>
      </c>
      <c r="BG273" s="153">
        <f t="shared" si="56"/>
        <v>0</v>
      </c>
      <c r="BH273" s="153">
        <f t="shared" si="57"/>
        <v>0</v>
      </c>
      <c r="BI273" s="153">
        <f t="shared" si="58"/>
        <v>0</v>
      </c>
      <c r="BJ273" s="14" t="s">
        <v>78</v>
      </c>
      <c r="BK273" s="153">
        <f t="shared" si="59"/>
        <v>0</v>
      </c>
      <c r="BL273" s="14" t="s">
        <v>142</v>
      </c>
      <c r="BM273" s="152" t="s">
        <v>609</v>
      </c>
    </row>
    <row r="274" spans="1:65" s="12" customFormat="1" ht="22.9" customHeight="1" x14ac:dyDescent="0.2">
      <c r="B274" s="127"/>
      <c r="D274" s="128" t="s">
        <v>70</v>
      </c>
      <c r="E274" s="138" t="s">
        <v>610</v>
      </c>
      <c r="F274" s="138" t="s">
        <v>611</v>
      </c>
      <c r="I274" s="130"/>
      <c r="J274" s="139">
        <f>BK274</f>
        <v>0</v>
      </c>
      <c r="L274" s="127"/>
      <c r="M274" s="132"/>
      <c r="N274" s="133"/>
      <c r="O274" s="133"/>
      <c r="P274" s="134">
        <f>SUM(P275:P285)</f>
        <v>0</v>
      </c>
      <c r="Q274" s="133"/>
      <c r="R274" s="134">
        <f>SUM(R275:R285)</f>
        <v>0</v>
      </c>
      <c r="S274" s="133"/>
      <c r="T274" s="135">
        <f>SUM(T275:T285)</f>
        <v>0</v>
      </c>
      <c r="AR274" s="128" t="s">
        <v>78</v>
      </c>
      <c r="AT274" s="136" t="s">
        <v>70</v>
      </c>
      <c r="AU274" s="136" t="s">
        <v>78</v>
      </c>
      <c r="AY274" s="128" t="s">
        <v>123</v>
      </c>
      <c r="BK274" s="137">
        <f>SUM(BK275:BK285)</f>
        <v>0</v>
      </c>
    </row>
    <row r="275" spans="1:65" s="2" customFormat="1" ht="66.75" customHeight="1" x14ac:dyDescent="0.2">
      <c r="A275" s="29"/>
      <c r="B275" s="140"/>
      <c r="C275" s="141" t="s">
        <v>401</v>
      </c>
      <c r="D275" s="141" t="s">
        <v>126</v>
      </c>
      <c r="E275" s="142" t="s">
        <v>612</v>
      </c>
      <c r="F275" s="143" t="s">
        <v>613</v>
      </c>
      <c r="G275" s="144" t="s">
        <v>175</v>
      </c>
      <c r="H275" s="145">
        <v>1</v>
      </c>
      <c r="I275" s="146"/>
      <c r="J275" s="147">
        <f t="shared" ref="J275:J285" si="60">ROUND(I275*H275,2)</f>
        <v>0</v>
      </c>
      <c r="K275" s="143" t="s">
        <v>166</v>
      </c>
      <c r="L275" s="30"/>
      <c r="M275" s="148" t="s">
        <v>1</v>
      </c>
      <c r="N275" s="149" t="s">
        <v>36</v>
      </c>
      <c r="O275" s="55"/>
      <c r="P275" s="150">
        <f t="shared" ref="P275:P285" si="61">O275*H275</f>
        <v>0</v>
      </c>
      <c r="Q275" s="150">
        <v>0</v>
      </c>
      <c r="R275" s="150">
        <f t="shared" ref="R275:R285" si="62">Q275*H275</f>
        <v>0</v>
      </c>
      <c r="S275" s="150">
        <v>0</v>
      </c>
      <c r="T275" s="151">
        <f t="shared" ref="T275:T285" si="63"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2" t="s">
        <v>142</v>
      </c>
      <c r="AT275" s="152" t="s">
        <v>126</v>
      </c>
      <c r="AU275" s="152" t="s">
        <v>80</v>
      </c>
      <c r="AY275" s="14" t="s">
        <v>123</v>
      </c>
      <c r="BE275" s="153">
        <f t="shared" ref="BE275:BE285" si="64">IF(N275="základní",J275,0)</f>
        <v>0</v>
      </c>
      <c r="BF275" s="153">
        <f t="shared" ref="BF275:BF285" si="65">IF(N275="snížená",J275,0)</f>
        <v>0</v>
      </c>
      <c r="BG275" s="153">
        <f t="shared" ref="BG275:BG285" si="66">IF(N275="zákl. přenesená",J275,0)</f>
        <v>0</v>
      </c>
      <c r="BH275" s="153">
        <f t="shared" ref="BH275:BH285" si="67">IF(N275="sníž. přenesená",J275,0)</f>
        <v>0</v>
      </c>
      <c r="BI275" s="153">
        <f t="shared" ref="BI275:BI285" si="68">IF(N275="nulová",J275,0)</f>
        <v>0</v>
      </c>
      <c r="BJ275" s="14" t="s">
        <v>78</v>
      </c>
      <c r="BK275" s="153">
        <f t="shared" ref="BK275:BK285" si="69">ROUND(I275*H275,2)</f>
        <v>0</v>
      </c>
      <c r="BL275" s="14" t="s">
        <v>142</v>
      </c>
      <c r="BM275" s="152" t="s">
        <v>614</v>
      </c>
    </row>
    <row r="276" spans="1:65" s="2" customFormat="1" ht="33" customHeight="1" x14ac:dyDescent="0.2">
      <c r="A276" s="29"/>
      <c r="B276" s="140"/>
      <c r="C276" s="141" t="s">
        <v>615</v>
      </c>
      <c r="D276" s="141" t="s">
        <v>126</v>
      </c>
      <c r="E276" s="142" t="s">
        <v>616</v>
      </c>
      <c r="F276" s="143" t="s">
        <v>617</v>
      </c>
      <c r="G276" s="144" t="s">
        <v>175</v>
      </c>
      <c r="H276" s="145">
        <v>2</v>
      </c>
      <c r="I276" s="146"/>
      <c r="J276" s="147">
        <f t="shared" si="60"/>
        <v>0</v>
      </c>
      <c r="K276" s="143" t="s">
        <v>166</v>
      </c>
      <c r="L276" s="30"/>
      <c r="M276" s="148" t="s">
        <v>1</v>
      </c>
      <c r="N276" s="149" t="s">
        <v>36</v>
      </c>
      <c r="O276" s="55"/>
      <c r="P276" s="150">
        <f t="shared" si="61"/>
        <v>0</v>
      </c>
      <c r="Q276" s="150">
        <v>0</v>
      </c>
      <c r="R276" s="150">
        <f t="shared" si="62"/>
        <v>0</v>
      </c>
      <c r="S276" s="150">
        <v>0</v>
      </c>
      <c r="T276" s="151">
        <f t="shared" si="6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52" t="s">
        <v>142</v>
      </c>
      <c r="AT276" s="152" t="s">
        <v>126</v>
      </c>
      <c r="AU276" s="152" t="s">
        <v>80</v>
      </c>
      <c r="AY276" s="14" t="s">
        <v>123</v>
      </c>
      <c r="BE276" s="153">
        <f t="shared" si="64"/>
        <v>0</v>
      </c>
      <c r="BF276" s="153">
        <f t="shared" si="65"/>
        <v>0</v>
      </c>
      <c r="BG276" s="153">
        <f t="shared" si="66"/>
        <v>0</v>
      </c>
      <c r="BH276" s="153">
        <f t="shared" si="67"/>
        <v>0</v>
      </c>
      <c r="BI276" s="153">
        <f t="shared" si="68"/>
        <v>0</v>
      </c>
      <c r="BJ276" s="14" t="s">
        <v>78</v>
      </c>
      <c r="BK276" s="153">
        <f t="shared" si="69"/>
        <v>0</v>
      </c>
      <c r="BL276" s="14" t="s">
        <v>142</v>
      </c>
      <c r="BM276" s="152" t="s">
        <v>618</v>
      </c>
    </row>
    <row r="277" spans="1:65" s="2" customFormat="1" ht="60" x14ac:dyDescent="0.2">
      <c r="A277" s="29"/>
      <c r="B277" s="140"/>
      <c r="C277" s="141" t="s">
        <v>406</v>
      </c>
      <c r="D277" s="141" t="s">
        <v>126</v>
      </c>
      <c r="E277" s="142" t="s">
        <v>619</v>
      </c>
      <c r="F277" s="143" t="s">
        <v>620</v>
      </c>
      <c r="G277" s="144" t="s">
        <v>175</v>
      </c>
      <c r="H277" s="145">
        <v>9</v>
      </c>
      <c r="I277" s="146"/>
      <c r="J277" s="147">
        <f t="shared" si="60"/>
        <v>0</v>
      </c>
      <c r="K277" s="143" t="s">
        <v>166</v>
      </c>
      <c r="L277" s="30"/>
      <c r="M277" s="148" t="s">
        <v>1</v>
      </c>
      <c r="N277" s="149" t="s">
        <v>36</v>
      </c>
      <c r="O277" s="55"/>
      <c r="P277" s="150">
        <f t="shared" si="61"/>
        <v>0</v>
      </c>
      <c r="Q277" s="150">
        <v>0</v>
      </c>
      <c r="R277" s="150">
        <f t="shared" si="62"/>
        <v>0</v>
      </c>
      <c r="S277" s="150">
        <v>0</v>
      </c>
      <c r="T277" s="151">
        <f t="shared" si="6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2" t="s">
        <v>142</v>
      </c>
      <c r="AT277" s="152" t="s">
        <v>126</v>
      </c>
      <c r="AU277" s="152" t="s">
        <v>80</v>
      </c>
      <c r="AY277" s="14" t="s">
        <v>123</v>
      </c>
      <c r="BE277" s="153">
        <f t="shared" si="64"/>
        <v>0</v>
      </c>
      <c r="BF277" s="153">
        <f t="shared" si="65"/>
        <v>0</v>
      </c>
      <c r="BG277" s="153">
        <f t="shared" si="66"/>
        <v>0</v>
      </c>
      <c r="BH277" s="153">
        <f t="shared" si="67"/>
        <v>0</v>
      </c>
      <c r="BI277" s="153">
        <f t="shared" si="68"/>
        <v>0</v>
      </c>
      <c r="BJ277" s="14" t="s">
        <v>78</v>
      </c>
      <c r="BK277" s="153">
        <f t="shared" si="69"/>
        <v>0</v>
      </c>
      <c r="BL277" s="14" t="s">
        <v>142</v>
      </c>
      <c r="BM277" s="152" t="s">
        <v>621</v>
      </c>
    </row>
    <row r="278" spans="1:65" s="2" customFormat="1" ht="36" x14ac:dyDescent="0.2">
      <c r="A278" s="29"/>
      <c r="B278" s="140"/>
      <c r="C278" s="141" t="s">
        <v>622</v>
      </c>
      <c r="D278" s="141" t="s">
        <v>126</v>
      </c>
      <c r="E278" s="142" t="s">
        <v>623</v>
      </c>
      <c r="F278" s="143" t="s">
        <v>624</v>
      </c>
      <c r="G278" s="144" t="s">
        <v>175</v>
      </c>
      <c r="H278" s="145">
        <v>1</v>
      </c>
      <c r="I278" s="146"/>
      <c r="J278" s="147">
        <f t="shared" si="60"/>
        <v>0</v>
      </c>
      <c r="K278" s="143" t="s">
        <v>166</v>
      </c>
      <c r="L278" s="30"/>
      <c r="M278" s="148" t="s">
        <v>1</v>
      </c>
      <c r="N278" s="149" t="s">
        <v>36</v>
      </c>
      <c r="O278" s="55"/>
      <c r="P278" s="150">
        <f t="shared" si="61"/>
        <v>0</v>
      </c>
      <c r="Q278" s="150">
        <v>0</v>
      </c>
      <c r="R278" s="150">
        <f t="shared" si="62"/>
        <v>0</v>
      </c>
      <c r="S278" s="150">
        <v>0</v>
      </c>
      <c r="T278" s="151">
        <f t="shared" si="6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2" t="s">
        <v>142</v>
      </c>
      <c r="AT278" s="152" t="s">
        <v>126</v>
      </c>
      <c r="AU278" s="152" t="s">
        <v>80</v>
      </c>
      <c r="AY278" s="14" t="s">
        <v>123</v>
      </c>
      <c r="BE278" s="153">
        <f t="shared" si="64"/>
        <v>0</v>
      </c>
      <c r="BF278" s="153">
        <f t="shared" si="65"/>
        <v>0</v>
      </c>
      <c r="BG278" s="153">
        <f t="shared" si="66"/>
        <v>0</v>
      </c>
      <c r="BH278" s="153">
        <f t="shared" si="67"/>
        <v>0</v>
      </c>
      <c r="BI278" s="153">
        <f t="shared" si="68"/>
        <v>0</v>
      </c>
      <c r="BJ278" s="14" t="s">
        <v>78</v>
      </c>
      <c r="BK278" s="153">
        <f t="shared" si="69"/>
        <v>0</v>
      </c>
      <c r="BL278" s="14" t="s">
        <v>142</v>
      </c>
      <c r="BM278" s="152" t="s">
        <v>625</v>
      </c>
    </row>
    <row r="279" spans="1:65" s="2" customFormat="1" ht="44.25" customHeight="1" x14ac:dyDescent="0.2">
      <c r="A279" s="29"/>
      <c r="B279" s="140"/>
      <c r="C279" s="141" t="s">
        <v>409</v>
      </c>
      <c r="D279" s="141" t="s">
        <v>126</v>
      </c>
      <c r="E279" s="142" t="s">
        <v>626</v>
      </c>
      <c r="F279" s="143" t="s">
        <v>627</v>
      </c>
      <c r="G279" s="144" t="s">
        <v>175</v>
      </c>
      <c r="H279" s="145">
        <v>1</v>
      </c>
      <c r="I279" s="146"/>
      <c r="J279" s="147">
        <f t="shared" si="60"/>
        <v>0</v>
      </c>
      <c r="K279" s="143" t="s">
        <v>166</v>
      </c>
      <c r="L279" s="30"/>
      <c r="M279" s="148" t="s">
        <v>1</v>
      </c>
      <c r="N279" s="149" t="s">
        <v>36</v>
      </c>
      <c r="O279" s="55"/>
      <c r="P279" s="150">
        <f t="shared" si="61"/>
        <v>0</v>
      </c>
      <c r="Q279" s="150">
        <v>0</v>
      </c>
      <c r="R279" s="150">
        <f t="shared" si="62"/>
        <v>0</v>
      </c>
      <c r="S279" s="150">
        <v>0</v>
      </c>
      <c r="T279" s="151">
        <f t="shared" si="6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2" t="s">
        <v>142</v>
      </c>
      <c r="AT279" s="152" t="s">
        <v>126</v>
      </c>
      <c r="AU279" s="152" t="s">
        <v>80</v>
      </c>
      <c r="AY279" s="14" t="s">
        <v>123</v>
      </c>
      <c r="BE279" s="153">
        <f t="shared" si="64"/>
        <v>0</v>
      </c>
      <c r="BF279" s="153">
        <f t="shared" si="65"/>
        <v>0</v>
      </c>
      <c r="BG279" s="153">
        <f t="shared" si="66"/>
        <v>0</v>
      </c>
      <c r="BH279" s="153">
        <f t="shared" si="67"/>
        <v>0</v>
      </c>
      <c r="BI279" s="153">
        <f t="shared" si="68"/>
        <v>0</v>
      </c>
      <c r="BJ279" s="14" t="s">
        <v>78</v>
      </c>
      <c r="BK279" s="153">
        <f t="shared" si="69"/>
        <v>0</v>
      </c>
      <c r="BL279" s="14" t="s">
        <v>142</v>
      </c>
      <c r="BM279" s="152" t="s">
        <v>628</v>
      </c>
    </row>
    <row r="280" spans="1:65" s="2" customFormat="1" ht="44.25" customHeight="1" x14ac:dyDescent="0.2">
      <c r="A280" s="29"/>
      <c r="B280" s="140"/>
      <c r="C280" s="141" t="s">
        <v>629</v>
      </c>
      <c r="D280" s="141" t="s">
        <v>126</v>
      </c>
      <c r="E280" s="142" t="s">
        <v>630</v>
      </c>
      <c r="F280" s="143" t="s">
        <v>631</v>
      </c>
      <c r="G280" s="144" t="s">
        <v>175</v>
      </c>
      <c r="H280" s="145">
        <v>3</v>
      </c>
      <c r="I280" s="146"/>
      <c r="J280" s="147">
        <f t="shared" si="60"/>
        <v>0</v>
      </c>
      <c r="K280" s="143" t="s">
        <v>166</v>
      </c>
      <c r="L280" s="30"/>
      <c r="M280" s="148" t="s">
        <v>1</v>
      </c>
      <c r="N280" s="149" t="s">
        <v>36</v>
      </c>
      <c r="O280" s="55"/>
      <c r="P280" s="150">
        <f t="shared" si="61"/>
        <v>0</v>
      </c>
      <c r="Q280" s="150">
        <v>0</v>
      </c>
      <c r="R280" s="150">
        <f t="shared" si="62"/>
        <v>0</v>
      </c>
      <c r="S280" s="150">
        <v>0</v>
      </c>
      <c r="T280" s="151">
        <f t="shared" si="6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52" t="s">
        <v>142</v>
      </c>
      <c r="AT280" s="152" t="s">
        <v>126</v>
      </c>
      <c r="AU280" s="152" t="s">
        <v>80</v>
      </c>
      <c r="AY280" s="14" t="s">
        <v>123</v>
      </c>
      <c r="BE280" s="153">
        <f t="shared" si="64"/>
        <v>0</v>
      </c>
      <c r="BF280" s="153">
        <f t="shared" si="65"/>
        <v>0</v>
      </c>
      <c r="BG280" s="153">
        <f t="shared" si="66"/>
        <v>0</v>
      </c>
      <c r="BH280" s="153">
        <f t="shared" si="67"/>
        <v>0</v>
      </c>
      <c r="BI280" s="153">
        <f t="shared" si="68"/>
        <v>0</v>
      </c>
      <c r="BJ280" s="14" t="s">
        <v>78</v>
      </c>
      <c r="BK280" s="153">
        <f t="shared" si="69"/>
        <v>0</v>
      </c>
      <c r="BL280" s="14" t="s">
        <v>142</v>
      </c>
      <c r="BM280" s="152" t="s">
        <v>632</v>
      </c>
    </row>
    <row r="281" spans="1:65" s="2" customFormat="1" ht="36" x14ac:dyDescent="0.2">
      <c r="A281" s="29"/>
      <c r="B281" s="140"/>
      <c r="C281" s="141" t="s">
        <v>414</v>
      </c>
      <c r="D281" s="141" t="s">
        <v>126</v>
      </c>
      <c r="E281" s="142" t="s">
        <v>633</v>
      </c>
      <c r="F281" s="143" t="s">
        <v>634</v>
      </c>
      <c r="G281" s="144" t="s">
        <v>175</v>
      </c>
      <c r="H281" s="145">
        <v>1</v>
      </c>
      <c r="I281" s="146"/>
      <c r="J281" s="147">
        <f t="shared" si="60"/>
        <v>0</v>
      </c>
      <c r="K281" s="143" t="s">
        <v>166</v>
      </c>
      <c r="L281" s="30"/>
      <c r="M281" s="148" t="s">
        <v>1</v>
      </c>
      <c r="N281" s="149" t="s">
        <v>36</v>
      </c>
      <c r="O281" s="55"/>
      <c r="P281" s="150">
        <f t="shared" si="61"/>
        <v>0</v>
      </c>
      <c r="Q281" s="150">
        <v>0</v>
      </c>
      <c r="R281" s="150">
        <f t="shared" si="62"/>
        <v>0</v>
      </c>
      <c r="S281" s="150">
        <v>0</v>
      </c>
      <c r="T281" s="151">
        <f t="shared" si="6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52" t="s">
        <v>142</v>
      </c>
      <c r="AT281" s="152" t="s">
        <v>126</v>
      </c>
      <c r="AU281" s="152" t="s">
        <v>80</v>
      </c>
      <c r="AY281" s="14" t="s">
        <v>123</v>
      </c>
      <c r="BE281" s="153">
        <f t="shared" si="64"/>
        <v>0</v>
      </c>
      <c r="BF281" s="153">
        <f t="shared" si="65"/>
        <v>0</v>
      </c>
      <c r="BG281" s="153">
        <f t="shared" si="66"/>
        <v>0</v>
      </c>
      <c r="BH281" s="153">
        <f t="shared" si="67"/>
        <v>0</v>
      </c>
      <c r="BI281" s="153">
        <f t="shared" si="68"/>
        <v>0</v>
      </c>
      <c r="BJ281" s="14" t="s">
        <v>78</v>
      </c>
      <c r="BK281" s="153">
        <f t="shared" si="69"/>
        <v>0</v>
      </c>
      <c r="BL281" s="14" t="s">
        <v>142</v>
      </c>
      <c r="BM281" s="152" t="s">
        <v>635</v>
      </c>
    </row>
    <row r="282" spans="1:65" s="2" customFormat="1" ht="33" customHeight="1" x14ac:dyDescent="0.2">
      <c r="A282" s="29"/>
      <c r="B282" s="140"/>
      <c r="C282" s="141" t="s">
        <v>636</v>
      </c>
      <c r="D282" s="141" t="s">
        <v>126</v>
      </c>
      <c r="E282" s="142" t="s">
        <v>637</v>
      </c>
      <c r="F282" s="143" t="s">
        <v>638</v>
      </c>
      <c r="G282" s="144" t="s">
        <v>175</v>
      </c>
      <c r="H282" s="145">
        <v>6</v>
      </c>
      <c r="I282" s="146"/>
      <c r="J282" s="147">
        <f t="shared" si="60"/>
        <v>0</v>
      </c>
      <c r="K282" s="143" t="s">
        <v>166</v>
      </c>
      <c r="L282" s="30"/>
      <c r="M282" s="148" t="s">
        <v>1</v>
      </c>
      <c r="N282" s="149" t="s">
        <v>36</v>
      </c>
      <c r="O282" s="55"/>
      <c r="P282" s="150">
        <f t="shared" si="61"/>
        <v>0</v>
      </c>
      <c r="Q282" s="150">
        <v>0</v>
      </c>
      <c r="R282" s="150">
        <f t="shared" si="62"/>
        <v>0</v>
      </c>
      <c r="S282" s="150">
        <v>0</v>
      </c>
      <c r="T282" s="151">
        <f t="shared" si="6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52" t="s">
        <v>142</v>
      </c>
      <c r="AT282" s="152" t="s">
        <v>126</v>
      </c>
      <c r="AU282" s="152" t="s">
        <v>80</v>
      </c>
      <c r="AY282" s="14" t="s">
        <v>123</v>
      </c>
      <c r="BE282" s="153">
        <f t="shared" si="64"/>
        <v>0</v>
      </c>
      <c r="BF282" s="153">
        <f t="shared" si="65"/>
        <v>0</v>
      </c>
      <c r="BG282" s="153">
        <f t="shared" si="66"/>
        <v>0</v>
      </c>
      <c r="BH282" s="153">
        <f t="shared" si="67"/>
        <v>0</v>
      </c>
      <c r="BI282" s="153">
        <f t="shared" si="68"/>
        <v>0</v>
      </c>
      <c r="BJ282" s="14" t="s">
        <v>78</v>
      </c>
      <c r="BK282" s="153">
        <f t="shared" si="69"/>
        <v>0</v>
      </c>
      <c r="BL282" s="14" t="s">
        <v>142</v>
      </c>
      <c r="BM282" s="152" t="s">
        <v>639</v>
      </c>
    </row>
    <row r="283" spans="1:65" s="2" customFormat="1" ht="48" x14ac:dyDescent="0.2">
      <c r="A283" s="29"/>
      <c r="B283" s="140"/>
      <c r="C283" s="141" t="s">
        <v>417</v>
      </c>
      <c r="D283" s="141" t="s">
        <v>126</v>
      </c>
      <c r="E283" s="142" t="s">
        <v>640</v>
      </c>
      <c r="F283" s="143" t="s">
        <v>641</v>
      </c>
      <c r="G283" s="144" t="s">
        <v>175</v>
      </c>
      <c r="H283" s="145">
        <v>1</v>
      </c>
      <c r="I283" s="146"/>
      <c r="J283" s="147">
        <f t="shared" si="60"/>
        <v>0</v>
      </c>
      <c r="K283" s="143" t="s">
        <v>166</v>
      </c>
      <c r="L283" s="30"/>
      <c r="M283" s="148" t="s">
        <v>1</v>
      </c>
      <c r="N283" s="149" t="s">
        <v>36</v>
      </c>
      <c r="O283" s="55"/>
      <c r="P283" s="150">
        <f t="shared" si="61"/>
        <v>0</v>
      </c>
      <c r="Q283" s="150">
        <v>0</v>
      </c>
      <c r="R283" s="150">
        <f t="shared" si="62"/>
        <v>0</v>
      </c>
      <c r="S283" s="150">
        <v>0</v>
      </c>
      <c r="T283" s="151">
        <f t="shared" si="6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52" t="s">
        <v>142</v>
      </c>
      <c r="AT283" s="152" t="s">
        <v>126</v>
      </c>
      <c r="AU283" s="152" t="s">
        <v>80</v>
      </c>
      <c r="AY283" s="14" t="s">
        <v>123</v>
      </c>
      <c r="BE283" s="153">
        <f t="shared" si="64"/>
        <v>0</v>
      </c>
      <c r="BF283" s="153">
        <f t="shared" si="65"/>
        <v>0</v>
      </c>
      <c r="BG283" s="153">
        <f t="shared" si="66"/>
        <v>0</v>
      </c>
      <c r="BH283" s="153">
        <f t="shared" si="67"/>
        <v>0</v>
      </c>
      <c r="BI283" s="153">
        <f t="shared" si="68"/>
        <v>0</v>
      </c>
      <c r="BJ283" s="14" t="s">
        <v>78</v>
      </c>
      <c r="BK283" s="153">
        <f t="shared" si="69"/>
        <v>0</v>
      </c>
      <c r="BL283" s="14" t="s">
        <v>142</v>
      </c>
      <c r="BM283" s="152" t="s">
        <v>642</v>
      </c>
    </row>
    <row r="284" spans="1:65" s="2" customFormat="1" ht="66.75" customHeight="1" x14ac:dyDescent="0.2">
      <c r="A284" s="29"/>
      <c r="B284" s="140"/>
      <c r="C284" s="141" t="s">
        <v>643</v>
      </c>
      <c r="D284" s="141" t="s">
        <v>126</v>
      </c>
      <c r="E284" s="142" t="s">
        <v>644</v>
      </c>
      <c r="F284" s="143" t="s">
        <v>645</v>
      </c>
      <c r="G284" s="144" t="s">
        <v>175</v>
      </c>
      <c r="H284" s="145">
        <v>1</v>
      </c>
      <c r="I284" s="146"/>
      <c r="J284" s="147">
        <f t="shared" si="60"/>
        <v>0</v>
      </c>
      <c r="K284" s="143" t="s">
        <v>166</v>
      </c>
      <c r="L284" s="30"/>
      <c r="M284" s="148" t="s">
        <v>1</v>
      </c>
      <c r="N284" s="149" t="s">
        <v>36</v>
      </c>
      <c r="O284" s="55"/>
      <c r="P284" s="150">
        <f t="shared" si="61"/>
        <v>0</v>
      </c>
      <c r="Q284" s="150">
        <v>0</v>
      </c>
      <c r="R284" s="150">
        <f t="shared" si="62"/>
        <v>0</v>
      </c>
      <c r="S284" s="150">
        <v>0</v>
      </c>
      <c r="T284" s="151">
        <f t="shared" si="6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52" t="s">
        <v>142</v>
      </c>
      <c r="AT284" s="152" t="s">
        <v>126</v>
      </c>
      <c r="AU284" s="152" t="s">
        <v>80</v>
      </c>
      <c r="AY284" s="14" t="s">
        <v>123</v>
      </c>
      <c r="BE284" s="153">
        <f t="shared" si="64"/>
        <v>0</v>
      </c>
      <c r="BF284" s="153">
        <f t="shared" si="65"/>
        <v>0</v>
      </c>
      <c r="BG284" s="153">
        <f t="shared" si="66"/>
        <v>0</v>
      </c>
      <c r="BH284" s="153">
        <f t="shared" si="67"/>
        <v>0</v>
      </c>
      <c r="BI284" s="153">
        <f t="shared" si="68"/>
        <v>0</v>
      </c>
      <c r="BJ284" s="14" t="s">
        <v>78</v>
      </c>
      <c r="BK284" s="153">
        <f t="shared" si="69"/>
        <v>0</v>
      </c>
      <c r="BL284" s="14" t="s">
        <v>142</v>
      </c>
      <c r="BM284" s="152" t="s">
        <v>646</v>
      </c>
    </row>
    <row r="285" spans="1:65" s="2" customFormat="1" ht="36" x14ac:dyDescent="0.2">
      <c r="A285" s="29"/>
      <c r="B285" s="140"/>
      <c r="C285" s="141" t="s">
        <v>422</v>
      </c>
      <c r="D285" s="141" t="s">
        <v>126</v>
      </c>
      <c r="E285" s="142" t="s">
        <v>647</v>
      </c>
      <c r="F285" s="143" t="s">
        <v>648</v>
      </c>
      <c r="G285" s="144" t="s">
        <v>175</v>
      </c>
      <c r="H285" s="145">
        <v>33</v>
      </c>
      <c r="I285" s="146"/>
      <c r="J285" s="147">
        <f t="shared" si="60"/>
        <v>0</v>
      </c>
      <c r="K285" s="143" t="s">
        <v>166</v>
      </c>
      <c r="L285" s="30"/>
      <c r="M285" s="148" t="s">
        <v>1</v>
      </c>
      <c r="N285" s="149" t="s">
        <v>36</v>
      </c>
      <c r="O285" s="55"/>
      <c r="P285" s="150">
        <f t="shared" si="61"/>
        <v>0</v>
      </c>
      <c r="Q285" s="150">
        <v>0</v>
      </c>
      <c r="R285" s="150">
        <f t="shared" si="62"/>
        <v>0</v>
      </c>
      <c r="S285" s="150">
        <v>0</v>
      </c>
      <c r="T285" s="151">
        <f t="shared" si="6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52" t="s">
        <v>142</v>
      </c>
      <c r="AT285" s="152" t="s">
        <v>126</v>
      </c>
      <c r="AU285" s="152" t="s">
        <v>80</v>
      </c>
      <c r="AY285" s="14" t="s">
        <v>123</v>
      </c>
      <c r="BE285" s="153">
        <f t="shared" si="64"/>
        <v>0</v>
      </c>
      <c r="BF285" s="153">
        <f t="shared" si="65"/>
        <v>0</v>
      </c>
      <c r="BG285" s="153">
        <f t="shared" si="66"/>
        <v>0</v>
      </c>
      <c r="BH285" s="153">
        <f t="shared" si="67"/>
        <v>0</v>
      </c>
      <c r="BI285" s="153">
        <f t="shared" si="68"/>
        <v>0</v>
      </c>
      <c r="BJ285" s="14" t="s">
        <v>78</v>
      </c>
      <c r="BK285" s="153">
        <f t="shared" si="69"/>
        <v>0</v>
      </c>
      <c r="BL285" s="14" t="s">
        <v>142</v>
      </c>
      <c r="BM285" s="152" t="s">
        <v>649</v>
      </c>
    </row>
    <row r="286" spans="1:65" s="12" customFormat="1" ht="25.9" customHeight="1" x14ac:dyDescent="0.2">
      <c r="B286" s="127"/>
      <c r="D286" s="128" t="s">
        <v>70</v>
      </c>
      <c r="E286" s="129" t="s">
        <v>650</v>
      </c>
      <c r="F286" s="129" t="s">
        <v>651</v>
      </c>
      <c r="I286" s="130"/>
      <c r="J286" s="131">
        <f>BK286</f>
        <v>0</v>
      </c>
      <c r="L286" s="127"/>
      <c r="M286" s="132"/>
      <c r="N286" s="133"/>
      <c r="O286" s="133"/>
      <c r="P286" s="134">
        <f>SUM(P287:P290)</f>
        <v>0</v>
      </c>
      <c r="Q286" s="133"/>
      <c r="R286" s="134">
        <f>SUM(R287:R290)</f>
        <v>0</v>
      </c>
      <c r="S286" s="133"/>
      <c r="T286" s="135">
        <f>SUM(T287:T290)</f>
        <v>0</v>
      </c>
      <c r="AR286" s="128" t="s">
        <v>142</v>
      </c>
      <c r="AT286" s="136" t="s">
        <v>70</v>
      </c>
      <c r="AU286" s="136" t="s">
        <v>71</v>
      </c>
      <c r="AY286" s="128" t="s">
        <v>123</v>
      </c>
      <c r="BK286" s="137">
        <f>SUM(BK287:BK290)</f>
        <v>0</v>
      </c>
    </row>
    <row r="287" spans="1:65" s="2" customFormat="1" ht="48" x14ac:dyDescent="0.2">
      <c r="A287" s="29"/>
      <c r="B287" s="140"/>
      <c r="C287" s="141" t="s">
        <v>652</v>
      </c>
      <c r="D287" s="141" t="s">
        <v>126</v>
      </c>
      <c r="E287" s="142" t="s">
        <v>653</v>
      </c>
      <c r="F287" s="143" t="s">
        <v>654</v>
      </c>
      <c r="G287" s="144" t="s">
        <v>655</v>
      </c>
      <c r="H287" s="145">
        <v>90</v>
      </c>
      <c r="I287" s="146"/>
      <c r="J287" s="147">
        <f>ROUND(I287*H287,2)</f>
        <v>0</v>
      </c>
      <c r="K287" s="143" t="s">
        <v>166</v>
      </c>
      <c r="L287" s="30"/>
      <c r="M287" s="148" t="s">
        <v>1</v>
      </c>
      <c r="N287" s="149" t="s">
        <v>36</v>
      </c>
      <c r="O287" s="55"/>
      <c r="P287" s="150">
        <f>O287*H287</f>
        <v>0</v>
      </c>
      <c r="Q287" s="150">
        <v>0</v>
      </c>
      <c r="R287" s="150">
        <f>Q287*H287</f>
        <v>0</v>
      </c>
      <c r="S287" s="150">
        <v>0</v>
      </c>
      <c r="T287" s="151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52" t="s">
        <v>656</v>
      </c>
      <c r="AT287" s="152" t="s">
        <v>126</v>
      </c>
      <c r="AU287" s="152" t="s">
        <v>78</v>
      </c>
      <c r="AY287" s="14" t="s">
        <v>123</v>
      </c>
      <c r="BE287" s="153">
        <f>IF(N287="základní",J287,0)</f>
        <v>0</v>
      </c>
      <c r="BF287" s="153">
        <f>IF(N287="snížená",J287,0)</f>
        <v>0</v>
      </c>
      <c r="BG287" s="153">
        <f>IF(N287="zákl. přenesená",J287,0)</f>
        <v>0</v>
      </c>
      <c r="BH287" s="153">
        <f>IF(N287="sníž. přenesená",J287,0)</f>
        <v>0</v>
      </c>
      <c r="BI287" s="153">
        <f>IF(N287="nulová",J287,0)</f>
        <v>0</v>
      </c>
      <c r="BJ287" s="14" t="s">
        <v>78</v>
      </c>
      <c r="BK287" s="153">
        <f>ROUND(I287*H287,2)</f>
        <v>0</v>
      </c>
      <c r="BL287" s="14" t="s">
        <v>656</v>
      </c>
      <c r="BM287" s="152" t="s">
        <v>657</v>
      </c>
    </row>
    <row r="288" spans="1:65" s="2" customFormat="1" ht="33" customHeight="1" x14ac:dyDescent="0.2">
      <c r="A288" s="29"/>
      <c r="B288" s="140"/>
      <c r="C288" s="141" t="s">
        <v>425</v>
      </c>
      <c r="D288" s="141" t="s">
        <v>126</v>
      </c>
      <c r="E288" s="142" t="s">
        <v>658</v>
      </c>
      <c r="F288" s="143" t="s">
        <v>659</v>
      </c>
      <c r="G288" s="144" t="s">
        <v>655</v>
      </c>
      <c r="H288" s="145">
        <v>40</v>
      </c>
      <c r="I288" s="146"/>
      <c r="J288" s="147">
        <f>ROUND(I288*H288,2)</f>
        <v>0</v>
      </c>
      <c r="K288" s="143" t="s">
        <v>166</v>
      </c>
      <c r="L288" s="30"/>
      <c r="M288" s="148" t="s">
        <v>1</v>
      </c>
      <c r="N288" s="149" t="s">
        <v>36</v>
      </c>
      <c r="O288" s="55"/>
      <c r="P288" s="150">
        <f>O288*H288</f>
        <v>0</v>
      </c>
      <c r="Q288" s="150">
        <v>0</v>
      </c>
      <c r="R288" s="150">
        <f>Q288*H288</f>
        <v>0</v>
      </c>
      <c r="S288" s="150">
        <v>0</v>
      </c>
      <c r="T288" s="151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52" t="s">
        <v>656</v>
      </c>
      <c r="AT288" s="152" t="s">
        <v>126</v>
      </c>
      <c r="AU288" s="152" t="s">
        <v>78</v>
      </c>
      <c r="AY288" s="14" t="s">
        <v>123</v>
      </c>
      <c r="BE288" s="153">
        <f>IF(N288="základní",J288,0)</f>
        <v>0</v>
      </c>
      <c r="BF288" s="153">
        <f>IF(N288="snížená",J288,0)</f>
        <v>0</v>
      </c>
      <c r="BG288" s="153">
        <f>IF(N288="zákl. přenesená",J288,0)</f>
        <v>0</v>
      </c>
      <c r="BH288" s="153">
        <f>IF(N288="sníž. přenesená",J288,0)</f>
        <v>0</v>
      </c>
      <c r="BI288" s="153">
        <f>IF(N288="nulová",J288,0)</f>
        <v>0</v>
      </c>
      <c r="BJ288" s="14" t="s">
        <v>78</v>
      </c>
      <c r="BK288" s="153">
        <f>ROUND(I288*H288,2)</f>
        <v>0</v>
      </c>
      <c r="BL288" s="14" t="s">
        <v>656</v>
      </c>
      <c r="BM288" s="152" t="s">
        <v>660</v>
      </c>
    </row>
    <row r="289" spans="1:65" s="2" customFormat="1" ht="36" x14ac:dyDescent="0.2">
      <c r="A289" s="29"/>
      <c r="B289" s="140"/>
      <c r="C289" s="141" t="s">
        <v>661</v>
      </c>
      <c r="D289" s="141" t="s">
        <v>126</v>
      </c>
      <c r="E289" s="142" t="s">
        <v>662</v>
      </c>
      <c r="F289" s="143" t="s">
        <v>663</v>
      </c>
      <c r="G289" s="144" t="s">
        <v>655</v>
      </c>
      <c r="H289" s="145">
        <v>5</v>
      </c>
      <c r="I289" s="146"/>
      <c r="J289" s="147">
        <f>ROUND(I289*H289,2)</f>
        <v>0</v>
      </c>
      <c r="K289" s="143" t="s">
        <v>166</v>
      </c>
      <c r="L289" s="30"/>
      <c r="M289" s="148" t="s">
        <v>1</v>
      </c>
      <c r="N289" s="149" t="s">
        <v>36</v>
      </c>
      <c r="O289" s="55"/>
      <c r="P289" s="150">
        <f>O289*H289</f>
        <v>0</v>
      </c>
      <c r="Q289" s="150">
        <v>0</v>
      </c>
      <c r="R289" s="150">
        <f>Q289*H289</f>
        <v>0</v>
      </c>
      <c r="S289" s="150">
        <v>0</v>
      </c>
      <c r="T289" s="151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52" t="s">
        <v>656</v>
      </c>
      <c r="AT289" s="152" t="s">
        <v>126</v>
      </c>
      <c r="AU289" s="152" t="s">
        <v>78</v>
      </c>
      <c r="AY289" s="14" t="s">
        <v>123</v>
      </c>
      <c r="BE289" s="153">
        <f>IF(N289="základní",J289,0)</f>
        <v>0</v>
      </c>
      <c r="BF289" s="153">
        <f>IF(N289="snížená",J289,0)</f>
        <v>0</v>
      </c>
      <c r="BG289" s="153">
        <f>IF(N289="zákl. přenesená",J289,0)</f>
        <v>0</v>
      </c>
      <c r="BH289" s="153">
        <f>IF(N289="sníž. přenesená",J289,0)</f>
        <v>0</v>
      </c>
      <c r="BI289" s="153">
        <f>IF(N289="nulová",J289,0)</f>
        <v>0</v>
      </c>
      <c r="BJ289" s="14" t="s">
        <v>78</v>
      </c>
      <c r="BK289" s="153">
        <f>ROUND(I289*H289,2)</f>
        <v>0</v>
      </c>
      <c r="BL289" s="14" t="s">
        <v>656</v>
      </c>
      <c r="BM289" s="152" t="s">
        <v>664</v>
      </c>
    </row>
    <row r="290" spans="1:65" s="2" customFormat="1" ht="44.25" customHeight="1" x14ac:dyDescent="0.2">
      <c r="A290" s="29"/>
      <c r="B290" s="140"/>
      <c r="C290" s="141" t="s">
        <v>430</v>
      </c>
      <c r="D290" s="141" t="s">
        <v>126</v>
      </c>
      <c r="E290" s="142" t="s">
        <v>665</v>
      </c>
      <c r="F290" s="143" t="s">
        <v>666</v>
      </c>
      <c r="G290" s="144" t="s">
        <v>655</v>
      </c>
      <c r="H290" s="145">
        <v>15</v>
      </c>
      <c r="I290" s="146"/>
      <c r="J290" s="147">
        <f>ROUND(I290*H290,2)</f>
        <v>0</v>
      </c>
      <c r="K290" s="143" t="s">
        <v>166</v>
      </c>
      <c r="L290" s="30"/>
      <c r="M290" s="148" t="s">
        <v>1</v>
      </c>
      <c r="N290" s="149" t="s">
        <v>36</v>
      </c>
      <c r="O290" s="55"/>
      <c r="P290" s="150">
        <f>O290*H290</f>
        <v>0</v>
      </c>
      <c r="Q290" s="150">
        <v>0</v>
      </c>
      <c r="R290" s="150">
        <f>Q290*H290</f>
        <v>0</v>
      </c>
      <c r="S290" s="150">
        <v>0</v>
      </c>
      <c r="T290" s="151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52" t="s">
        <v>656</v>
      </c>
      <c r="AT290" s="152" t="s">
        <v>126</v>
      </c>
      <c r="AU290" s="152" t="s">
        <v>78</v>
      </c>
      <c r="AY290" s="14" t="s">
        <v>123</v>
      </c>
      <c r="BE290" s="153">
        <f>IF(N290="základní",J290,0)</f>
        <v>0</v>
      </c>
      <c r="BF290" s="153">
        <f>IF(N290="snížená",J290,0)</f>
        <v>0</v>
      </c>
      <c r="BG290" s="153">
        <f>IF(N290="zákl. přenesená",J290,0)</f>
        <v>0</v>
      </c>
      <c r="BH290" s="153">
        <f>IF(N290="sníž. přenesená",J290,0)</f>
        <v>0</v>
      </c>
      <c r="BI290" s="153">
        <f>IF(N290="nulová",J290,0)</f>
        <v>0</v>
      </c>
      <c r="BJ290" s="14" t="s">
        <v>78</v>
      </c>
      <c r="BK290" s="153">
        <f>ROUND(I290*H290,2)</f>
        <v>0</v>
      </c>
      <c r="BL290" s="14" t="s">
        <v>656</v>
      </c>
      <c r="BM290" s="152" t="s">
        <v>667</v>
      </c>
    </row>
    <row r="291" spans="1:65" s="12" customFormat="1" ht="25.9" customHeight="1" x14ac:dyDescent="0.2">
      <c r="B291" s="127"/>
      <c r="D291" s="128" t="s">
        <v>70</v>
      </c>
      <c r="E291" s="129" t="s">
        <v>668</v>
      </c>
      <c r="F291" s="129" t="s">
        <v>669</v>
      </c>
      <c r="I291" s="130"/>
      <c r="J291" s="131">
        <f>BK291</f>
        <v>0</v>
      </c>
      <c r="L291" s="127"/>
      <c r="M291" s="132"/>
      <c r="N291" s="133"/>
      <c r="O291" s="133"/>
      <c r="P291" s="134">
        <f>P292</f>
        <v>0</v>
      </c>
      <c r="Q291" s="133"/>
      <c r="R291" s="134">
        <f>R292</f>
        <v>0</v>
      </c>
      <c r="S291" s="133"/>
      <c r="T291" s="135">
        <f>T292</f>
        <v>0</v>
      </c>
      <c r="AR291" s="128" t="s">
        <v>80</v>
      </c>
      <c r="AT291" s="136" t="s">
        <v>70</v>
      </c>
      <c r="AU291" s="136" t="s">
        <v>71</v>
      </c>
      <c r="AY291" s="128" t="s">
        <v>123</v>
      </c>
      <c r="BK291" s="137">
        <f>BK292</f>
        <v>0</v>
      </c>
    </row>
    <row r="292" spans="1:65" s="12" customFormat="1" ht="22.9" customHeight="1" x14ac:dyDescent="0.2">
      <c r="B292" s="127"/>
      <c r="D292" s="128" t="s">
        <v>70</v>
      </c>
      <c r="E292" s="138" t="s">
        <v>670</v>
      </c>
      <c r="F292" s="138" t="s">
        <v>671</v>
      </c>
      <c r="I292" s="130"/>
      <c r="J292" s="139">
        <f>BK292</f>
        <v>0</v>
      </c>
      <c r="L292" s="127"/>
      <c r="M292" s="173"/>
      <c r="N292" s="174"/>
      <c r="O292" s="174"/>
      <c r="P292" s="175">
        <v>0</v>
      </c>
      <c r="Q292" s="174"/>
      <c r="R292" s="175">
        <v>0</v>
      </c>
      <c r="S292" s="174"/>
      <c r="T292" s="176">
        <v>0</v>
      </c>
      <c r="AR292" s="128" t="s">
        <v>80</v>
      </c>
      <c r="AT292" s="136" t="s">
        <v>70</v>
      </c>
      <c r="AU292" s="136" t="s">
        <v>78</v>
      </c>
      <c r="AY292" s="128" t="s">
        <v>123</v>
      </c>
      <c r="BK292" s="137">
        <v>0</v>
      </c>
    </row>
    <row r="293" spans="1:65" s="2" customFormat="1" ht="6.95" customHeight="1" x14ac:dyDescent="0.2">
      <c r="A293" s="29"/>
      <c r="B293" s="44"/>
      <c r="C293" s="45"/>
      <c r="D293" s="45"/>
      <c r="E293" s="45"/>
      <c r="F293" s="45"/>
      <c r="G293" s="45"/>
      <c r="H293" s="45"/>
      <c r="I293" s="45"/>
      <c r="J293" s="45"/>
      <c r="K293" s="45"/>
      <c r="L293" s="30"/>
      <c r="M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</row>
  </sheetData>
  <autoFilter ref="C126:K292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topLeftCell="A125" workbookViewId="0">
      <selection activeCell="F130" sqref="F13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97</v>
      </c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16.5" customHeight="1" x14ac:dyDescent="0.2">
      <c r="B7" s="17"/>
      <c r="E7" s="222" t="str">
        <f>'Rekapitulace stavby'!K6</f>
        <v>Oprava rozvodů elektrické energie v žst. České Budějovice /TS 22/0,4 kV  Trägerova  ul.</v>
      </c>
      <c r="F7" s="223"/>
      <c r="G7" s="223"/>
      <c r="H7" s="223"/>
      <c r="L7" s="17"/>
    </row>
    <row r="8" spans="1:46" s="2" customFormat="1" ht="12" customHeight="1" x14ac:dyDescent="0.2">
      <c r="A8" s="29"/>
      <c r="B8" s="30"/>
      <c r="C8" s="29"/>
      <c r="D8" s="24" t="s">
        <v>98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1" t="s">
        <v>672</v>
      </c>
      <c r="F9" s="221"/>
      <c r="G9" s="221"/>
      <c r="H9" s="22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24" t="str">
        <f>'Rekapitulace stavby'!E14</f>
        <v>Vyplň údaj</v>
      </c>
      <c r="F18" s="216"/>
      <c r="G18" s="216"/>
      <c r="H18" s="216"/>
      <c r="I18" s="2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1"/>
      <c r="B27" s="92"/>
      <c r="C27" s="91"/>
      <c r="D27" s="91"/>
      <c r="E27" s="220" t="s">
        <v>1</v>
      </c>
      <c r="F27" s="220"/>
      <c r="G27" s="220"/>
      <c r="H27" s="220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31</v>
      </c>
      <c r="E30" s="29"/>
      <c r="F30" s="29"/>
      <c r="G30" s="29"/>
      <c r="H30" s="29"/>
      <c r="I30" s="29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35</v>
      </c>
      <c r="E33" s="24" t="s">
        <v>36</v>
      </c>
      <c r="F33" s="96">
        <f>ROUND((SUM(BE123:BE173)),  2)</f>
        <v>0</v>
      </c>
      <c r="G33" s="29"/>
      <c r="H33" s="29"/>
      <c r="I33" s="97">
        <v>0.21</v>
      </c>
      <c r="J33" s="96">
        <f>ROUND(((SUM(BE123:BE173))*I33),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37</v>
      </c>
      <c r="F34" s="96">
        <f>ROUND((SUM(BF123:BF173)),  2)</f>
        <v>0</v>
      </c>
      <c r="G34" s="29"/>
      <c r="H34" s="29"/>
      <c r="I34" s="97">
        <v>0.15</v>
      </c>
      <c r="J34" s="96">
        <f>ROUND(((SUM(BF123:BF173))*I34),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38</v>
      </c>
      <c r="F35" s="96">
        <f>ROUND((SUM(BG123:BG173)),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39</v>
      </c>
      <c r="F36" s="96">
        <f>ROUND((SUM(BH123:BH173)),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96">
        <f>ROUND((SUM(BI123:BI173)),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41</v>
      </c>
      <c r="E39" s="57"/>
      <c r="F39" s="57"/>
      <c r="G39" s="100" t="s">
        <v>42</v>
      </c>
      <c r="H39" s="101" t="s">
        <v>43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46</v>
      </c>
      <c r="E61" s="32"/>
      <c r="F61" s="104" t="s">
        <v>47</v>
      </c>
      <c r="G61" s="42" t="s">
        <v>46</v>
      </c>
      <c r="H61" s="32"/>
      <c r="I61" s="32"/>
      <c r="J61" s="10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46</v>
      </c>
      <c r="E76" s="32"/>
      <c r="F76" s="104" t="s">
        <v>47</v>
      </c>
      <c r="G76" s="42" t="s">
        <v>46</v>
      </c>
      <c r="H76" s="32"/>
      <c r="I76" s="32"/>
      <c r="J76" s="10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2" t="str">
        <f>E7</f>
        <v>Oprava rozvodů elektrické energie v žst. České Budějovice /TS 22/0,4 kV  Trägerova  ul.</v>
      </c>
      <c r="F85" s="223"/>
      <c r="G85" s="223"/>
      <c r="H85" s="22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1" t="str">
        <f>E9</f>
        <v>PS 350.2 - Technologie - DŘT</v>
      </c>
      <c r="F87" s="221"/>
      <c r="G87" s="221"/>
      <c r="H87" s="22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101</v>
      </c>
      <c r="D94" s="98"/>
      <c r="E94" s="98"/>
      <c r="F94" s="98"/>
      <c r="G94" s="98"/>
      <c r="H94" s="98"/>
      <c r="I94" s="98"/>
      <c r="J94" s="107" t="s">
        <v>102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103</v>
      </c>
      <c r="D96" s="29"/>
      <c r="E96" s="29"/>
      <c r="F96" s="29"/>
      <c r="G96" s="29"/>
      <c r="H96" s="29"/>
      <c r="I96" s="29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1:31" s="9" customFormat="1" ht="24.95" customHeight="1" x14ac:dyDescent="0.2">
      <c r="B97" s="109"/>
      <c r="D97" s="110" t="s">
        <v>673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1:31" s="10" customFormat="1" ht="19.899999999999999" customHeight="1" x14ac:dyDescent="0.2">
      <c r="B98" s="113"/>
      <c r="D98" s="114" t="s">
        <v>674</v>
      </c>
      <c r="E98" s="115"/>
      <c r="F98" s="115"/>
      <c r="G98" s="115"/>
      <c r="H98" s="115"/>
      <c r="I98" s="115"/>
      <c r="J98" s="116">
        <f>J125</f>
        <v>0</v>
      </c>
      <c r="L98" s="113"/>
    </row>
    <row r="99" spans="1:31" s="10" customFormat="1" ht="19.899999999999999" customHeight="1" x14ac:dyDescent="0.2">
      <c r="B99" s="113"/>
      <c r="D99" s="114" t="s">
        <v>675</v>
      </c>
      <c r="E99" s="115"/>
      <c r="F99" s="115"/>
      <c r="G99" s="115"/>
      <c r="H99" s="115"/>
      <c r="I99" s="115"/>
      <c r="J99" s="116">
        <f>J127</f>
        <v>0</v>
      </c>
      <c r="L99" s="113"/>
    </row>
    <row r="100" spans="1:31" s="10" customFormat="1" ht="19.899999999999999" customHeight="1" x14ac:dyDescent="0.2">
      <c r="B100" s="113"/>
      <c r="D100" s="114" t="s">
        <v>676</v>
      </c>
      <c r="E100" s="115"/>
      <c r="F100" s="115"/>
      <c r="G100" s="115"/>
      <c r="H100" s="115"/>
      <c r="I100" s="115"/>
      <c r="J100" s="116">
        <f>J161</f>
        <v>0</v>
      </c>
      <c r="L100" s="113"/>
    </row>
    <row r="101" spans="1:31" s="10" customFormat="1" ht="19.899999999999999" customHeight="1" x14ac:dyDescent="0.2">
      <c r="B101" s="113"/>
      <c r="D101" s="114" t="s">
        <v>677</v>
      </c>
      <c r="E101" s="115"/>
      <c r="F101" s="115"/>
      <c r="G101" s="115"/>
      <c r="H101" s="115"/>
      <c r="I101" s="115"/>
      <c r="J101" s="116">
        <f>J167</f>
        <v>0</v>
      </c>
      <c r="L101" s="113"/>
    </row>
    <row r="102" spans="1:31" s="10" customFormat="1" ht="19.899999999999999" customHeight="1" x14ac:dyDescent="0.2">
      <c r="B102" s="113"/>
      <c r="D102" s="114" t="s">
        <v>678</v>
      </c>
      <c r="E102" s="115"/>
      <c r="F102" s="115"/>
      <c r="G102" s="115"/>
      <c r="H102" s="115"/>
      <c r="I102" s="115"/>
      <c r="J102" s="116">
        <f>J170</f>
        <v>0</v>
      </c>
      <c r="L102" s="113"/>
    </row>
    <row r="103" spans="1:31" s="10" customFormat="1" ht="19.899999999999999" customHeight="1" x14ac:dyDescent="0.2">
      <c r="B103" s="113"/>
      <c r="D103" s="114" t="s">
        <v>679</v>
      </c>
      <c r="E103" s="115"/>
      <c r="F103" s="115"/>
      <c r="G103" s="115"/>
      <c r="H103" s="115"/>
      <c r="I103" s="115"/>
      <c r="J103" s="116">
        <f>J172</f>
        <v>0</v>
      </c>
      <c r="L103" s="113"/>
    </row>
    <row r="104" spans="1:31" s="2" customFormat="1" ht="21.75" customHeight="1" x14ac:dyDescent="0.2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 x14ac:dyDescent="0.2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5" customHeight="1" x14ac:dyDescent="0.2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 x14ac:dyDescent="0.2">
      <c r="A110" s="29"/>
      <c r="B110" s="30"/>
      <c r="C110" s="18" t="s">
        <v>107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 x14ac:dyDescent="0.2">
      <c r="A113" s="29"/>
      <c r="B113" s="30"/>
      <c r="C113" s="29"/>
      <c r="D113" s="29"/>
      <c r="E113" s="222" t="str">
        <f>E7</f>
        <v>Oprava rozvodů elektrické energie v žst. České Budějovice /TS 22/0,4 kV  Trägerova  ul.</v>
      </c>
      <c r="F113" s="223"/>
      <c r="G113" s="223"/>
      <c r="H113" s="223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 x14ac:dyDescent="0.2">
      <c r="A114" s="29"/>
      <c r="B114" s="30"/>
      <c r="C114" s="24" t="s">
        <v>98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 x14ac:dyDescent="0.2">
      <c r="A115" s="29"/>
      <c r="B115" s="30"/>
      <c r="C115" s="29"/>
      <c r="D115" s="29"/>
      <c r="E115" s="201" t="str">
        <f>E9</f>
        <v>PS 350.2 - Technologie - DŘT</v>
      </c>
      <c r="F115" s="221"/>
      <c r="G115" s="221"/>
      <c r="H115" s="221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 x14ac:dyDescent="0.2">
      <c r="A117" s="29"/>
      <c r="B117" s="30"/>
      <c r="C117" s="24" t="s">
        <v>19</v>
      </c>
      <c r="D117" s="29"/>
      <c r="E117" s="29"/>
      <c r="F117" s="22" t="str">
        <f>F12</f>
        <v xml:space="preserve"> </v>
      </c>
      <c r="G117" s="29"/>
      <c r="H117" s="29"/>
      <c r="I117" s="24" t="s">
        <v>21</v>
      </c>
      <c r="J117" s="52">
        <f>IF(J12="","",J12)</f>
        <v>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 x14ac:dyDescent="0.2">
      <c r="A119" s="29"/>
      <c r="B119" s="30"/>
      <c r="C119" s="24" t="s">
        <v>22</v>
      </c>
      <c r="D119" s="29"/>
      <c r="E119" s="29"/>
      <c r="F119" s="22" t="str">
        <f>E15</f>
        <v xml:space="preserve"> </v>
      </c>
      <c r="G119" s="29"/>
      <c r="H119" s="29"/>
      <c r="I119" s="24" t="s">
        <v>27</v>
      </c>
      <c r="J119" s="27" t="str">
        <f>E21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 x14ac:dyDescent="0.2">
      <c r="A120" s="29"/>
      <c r="B120" s="30"/>
      <c r="C120" s="24" t="s">
        <v>25</v>
      </c>
      <c r="D120" s="29"/>
      <c r="E120" s="29"/>
      <c r="F120" s="22" t="str">
        <f>IF(E18="","",E18)</f>
        <v>Vyplň údaj</v>
      </c>
      <c r="G120" s="29"/>
      <c r="H120" s="29"/>
      <c r="I120" s="24" t="s">
        <v>29</v>
      </c>
      <c r="J120" s="27" t="str">
        <f>E24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 x14ac:dyDescent="0.2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 x14ac:dyDescent="0.2">
      <c r="A122" s="117"/>
      <c r="B122" s="118"/>
      <c r="C122" s="119" t="s">
        <v>108</v>
      </c>
      <c r="D122" s="120" t="s">
        <v>56</v>
      </c>
      <c r="E122" s="120" t="s">
        <v>52</v>
      </c>
      <c r="F122" s="120" t="s">
        <v>53</v>
      </c>
      <c r="G122" s="120" t="s">
        <v>109</v>
      </c>
      <c r="H122" s="120" t="s">
        <v>110</v>
      </c>
      <c r="I122" s="120" t="s">
        <v>111</v>
      </c>
      <c r="J122" s="120" t="s">
        <v>102</v>
      </c>
      <c r="K122" s="121" t="s">
        <v>112</v>
      </c>
      <c r="L122" s="122"/>
      <c r="M122" s="59" t="s">
        <v>1</v>
      </c>
      <c r="N122" s="60" t="s">
        <v>35</v>
      </c>
      <c r="O122" s="60" t="s">
        <v>113</v>
      </c>
      <c r="P122" s="60" t="s">
        <v>114</v>
      </c>
      <c r="Q122" s="60" t="s">
        <v>115</v>
      </c>
      <c r="R122" s="60" t="s">
        <v>116</v>
      </c>
      <c r="S122" s="60" t="s">
        <v>117</v>
      </c>
      <c r="T122" s="61" t="s">
        <v>118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9" customHeight="1" x14ac:dyDescent="0.25">
      <c r="A123" s="29"/>
      <c r="B123" s="30"/>
      <c r="C123" s="66" t="s">
        <v>119</v>
      </c>
      <c r="D123" s="29"/>
      <c r="E123" s="29"/>
      <c r="F123" s="29"/>
      <c r="G123" s="29"/>
      <c r="H123" s="29"/>
      <c r="I123" s="29"/>
      <c r="J123" s="123">
        <f>BK123</f>
        <v>0</v>
      </c>
      <c r="K123" s="29"/>
      <c r="L123" s="30"/>
      <c r="M123" s="62"/>
      <c r="N123" s="53"/>
      <c r="O123" s="63"/>
      <c r="P123" s="124">
        <f>P124</f>
        <v>0</v>
      </c>
      <c r="Q123" s="63"/>
      <c r="R123" s="124">
        <f>R124</f>
        <v>0</v>
      </c>
      <c r="S123" s="63"/>
      <c r="T123" s="125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70</v>
      </c>
      <c r="AU123" s="14" t="s">
        <v>104</v>
      </c>
      <c r="BK123" s="126">
        <f>BK124</f>
        <v>0</v>
      </c>
    </row>
    <row r="124" spans="1:65" s="12" customFormat="1" ht="25.9" customHeight="1" x14ac:dyDescent="0.2">
      <c r="B124" s="127"/>
      <c r="D124" s="128" t="s">
        <v>70</v>
      </c>
      <c r="E124" s="129" t="s">
        <v>120</v>
      </c>
      <c r="F124" s="129" t="s">
        <v>120</v>
      </c>
      <c r="I124" s="130"/>
      <c r="J124" s="131">
        <f>BK124</f>
        <v>0</v>
      </c>
      <c r="L124" s="127"/>
      <c r="M124" s="132"/>
      <c r="N124" s="133"/>
      <c r="O124" s="133"/>
      <c r="P124" s="134">
        <f>P125+P127+P161+P167+P170+P172</f>
        <v>0</v>
      </c>
      <c r="Q124" s="133"/>
      <c r="R124" s="134">
        <f>R125+R127+R161+R167+R170+R172</f>
        <v>0</v>
      </c>
      <c r="S124" s="133"/>
      <c r="T124" s="135">
        <f>T125+T127+T161+T167+T170+T172</f>
        <v>0</v>
      </c>
      <c r="AR124" s="128" t="s">
        <v>122</v>
      </c>
      <c r="AT124" s="136" t="s">
        <v>70</v>
      </c>
      <c r="AU124" s="136" t="s">
        <v>71</v>
      </c>
      <c r="AY124" s="128" t="s">
        <v>123</v>
      </c>
      <c r="BK124" s="137">
        <f>BK125+BK127+BK161+BK167+BK170+BK172</f>
        <v>0</v>
      </c>
    </row>
    <row r="125" spans="1:65" s="12" customFormat="1" ht="22.9" customHeight="1" x14ac:dyDescent="0.2">
      <c r="B125" s="127"/>
      <c r="D125" s="128" t="s">
        <v>70</v>
      </c>
      <c r="E125" s="138" t="s">
        <v>680</v>
      </c>
      <c r="F125" s="138" t="s">
        <v>552</v>
      </c>
      <c r="I125" s="130"/>
      <c r="J125" s="139">
        <f>BK125</f>
        <v>0</v>
      </c>
      <c r="L125" s="127"/>
      <c r="M125" s="132"/>
      <c r="N125" s="133"/>
      <c r="O125" s="133"/>
      <c r="P125" s="134">
        <f>P126</f>
        <v>0</v>
      </c>
      <c r="Q125" s="133"/>
      <c r="R125" s="134">
        <f>R126</f>
        <v>0</v>
      </c>
      <c r="S125" s="133"/>
      <c r="T125" s="135">
        <f>T126</f>
        <v>0</v>
      </c>
      <c r="AR125" s="128" t="s">
        <v>78</v>
      </c>
      <c r="AT125" s="136" t="s">
        <v>70</v>
      </c>
      <c r="AU125" s="136" t="s">
        <v>78</v>
      </c>
      <c r="AY125" s="128" t="s">
        <v>123</v>
      </c>
      <c r="BK125" s="137">
        <f>BK126</f>
        <v>0</v>
      </c>
    </row>
    <row r="126" spans="1:65" s="2" customFormat="1" ht="24" x14ac:dyDescent="0.2">
      <c r="A126" s="29"/>
      <c r="B126" s="140"/>
      <c r="C126" s="141" t="s">
        <v>78</v>
      </c>
      <c r="D126" s="141" t="s">
        <v>126</v>
      </c>
      <c r="E126" s="142" t="s">
        <v>681</v>
      </c>
      <c r="F126" s="143" t="s">
        <v>682</v>
      </c>
      <c r="G126" s="144" t="s">
        <v>175</v>
      </c>
      <c r="H126" s="145">
        <v>1</v>
      </c>
      <c r="I126" s="146"/>
      <c r="J126" s="147">
        <f>ROUND(I126*H126,2)</f>
        <v>0</v>
      </c>
      <c r="K126" s="143" t="s">
        <v>166</v>
      </c>
      <c r="L126" s="30"/>
      <c r="M126" s="148" t="s">
        <v>1</v>
      </c>
      <c r="N126" s="149" t="s">
        <v>36</v>
      </c>
      <c r="O126" s="55"/>
      <c r="P126" s="150">
        <f>O126*H126</f>
        <v>0</v>
      </c>
      <c r="Q126" s="150">
        <v>0</v>
      </c>
      <c r="R126" s="150">
        <f>Q126*H126</f>
        <v>0</v>
      </c>
      <c r="S126" s="150">
        <v>0</v>
      </c>
      <c r="T126" s="151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2" t="s">
        <v>142</v>
      </c>
      <c r="AT126" s="152" t="s">
        <v>126</v>
      </c>
      <c r="AU126" s="152" t="s">
        <v>80</v>
      </c>
      <c r="AY126" s="14" t="s">
        <v>123</v>
      </c>
      <c r="BE126" s="153">
        <f>IF(N126="základní",J126,0)</f>
        <v>0</v>
      </c>
      <c r="BF126" s="153">
        <f>IF(N126="snížená",J126,0)</f>
        <v>0</v>
      </c>
      <c r="BG126" s="153">
        <f>IF(N126="zákl. přenesená",J126,0)</f>
        <v>0</v>
      </c>
      <c r="BH126" s="153">
        <f>IF(N126="sníž. přenesená",J126,0)</f>
        <v>0</v>
      </c>
      <c r="BI126" s="153">
        <f>IF(N126="nulová",J126,0)</f>
        <v>0</v>
      </c>
      <c r="BJ126" s="14" t="s">
        <v>78</v>
      </c>
      <c r="BK126" s="153">
        <f>ROUND(I126*H126,2)</f>
        <v>0</v>
      </c>
      <c r="BL126" s="14" t="s">
        <v>142</v>
      </c>
      <c r="BM126" s="152" t="s">
        <v>80</v>
      </c>
    </row>
    <row r="127" spans="1:65" s="12" customFormat="1" ht="22.9" customHeight="1" x14ac:dyDescent="0.2">
      <c r="B127" s="127"/>
      <c r="D127" s="128" t="s">
        <v>70</v>
      </c>
      <c r="E127" s="138" t="s">
        <v>683</v>
      </c>
      <c r="F127" s="138" t="s">
        <v>684</v>
      </c>
      <c r="I127" s="130"/>
      <c r="J127" s="139">
        <f>BK127</f>
        <v>0</v>
      </c>
      <c r="L127" s="127"/>
      <c r="M127" s="132"/>
      <c r="N127" s="133"/>
      <c r="O127" s="133"/>
      <c r="P127" s="134">
        <f>SUM(P128:P160)</f>
        <v>0</v>
      </c>
      <c r="Q127" s="133"/>
      <c r="R127" s="134">
        <f>SUM(R128:R160)</f>
        <v>0</v>
      </c>
      <c r="S127" s="133"/>
      <c r="T127" s="135">
        <f>SUM(T128:T160)</f>
        <v>0</v>
      </c>
      <c r="AR127" s="128" t="s">
        <v>78</v>
      </c>
      <c r="AT127" s="136" t="s">
        <v>70</v>
      </c>
      <c r="AU127" s="136" t="s">
        <v>78</v>
      </c>
      <c r="AY127" s="128" t="s">
        <v>123</v>
      </c>
      <c r="BK127" s="137">
        <f>SUM(BK128:BK160)</f>
        <v>0</v>
      </c>
    </row>
    <row r="128" spans="1:65" s="2" customFormat="1" ht="33" customHeight="1" x14ac:dyDescent="0.2">
      <c r="A128" s="29"/>
      <c r="B128" s="140"/>
      <c r="C128" s="141" t="s">
        <v>80</v>
      </c>
      <c r="D128" s="141" t="s">
        <v>126</v>
      </c>
      <c r="E128" s="142" t="s">
        <v>685</v>
      </c>
      <c r="F128" s="143" t="s">
        <v>686</v>
      </c>
      <c r="G128" s="144" t="s">
        <v>175</v>
      </c>
      <c r="H128" s="145">
        <v>2</v>
      </c>
      <c r="I128" s="146"/>
      <c r="J128" s="147">
        <f>ROUND(I128*H128,2)</f>
        <v>0</v>
      </c>
      <c r="K128" s="143" t="s">
        <v>166</v>
      </c>
      <c r="L128" s="30"/>
      <c r="M128" s="148" t="s">
        <v>1</v>
      </c>
      <c r="N128" s="149" t="s">
        <v>36</v>
      </c>
      <c r="O128" s="55"/>
      <c r="P128" s="150">
        <f>O128*H128</f>
        <v>0</v>
      </c>
      <c r="Q128" s="150">
        <v>0</v>
      </c>
      <c r="R128" s="150">
        <f>Q128*H128</f>
        <v>0</v>
      </c>
      <c r="S128" s="150">
        <v>0</v>
      </c>
      <c r="T128" s="151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2" t="s">
        <v>142</v>
      </c>
      <c r="AT128" s="152" t="s">
        <v>126</v>
      </c>
      <c r="AU128" s="152" t="s">
        <v>80</v>
      </c>
      <c r="AY128" s="14" t="s">
        <v>123</v>
      </c>
      <c r="BE128" s="153">
        <f>IF(N128="základní",J128,0)</f>
        <v>0</v>
      </c>
      <c r="BF128" s="153">
        <f>IF(N128="snížená",J128,0)</f>
        <v>0</v>
      </c>
      <c r="BG128" s="153">
        <f>IF(N128="zákl. přenesená",J128,0)</f>
        <v>0</v>
      </c>
      <c r="BH128" s="153">
        <f>IF(N128="sníž. přenesená",J128,0)</f>
        <v>0</v>
      </c>
      <c r="BI128" s="153">
        <f>IF(N128="nulová",J128,0)</f>
        <v>0</v>
      </c>
      <c r="BJ128" s="14" t="s">
        <v>78</v>
      </c>
      <c r="BK128" s="153">
        <f>ROUND(I128*H128,2)</f>
        <v>0</v>
      </c>
      <c r="BL128" s="14" t="s">
        <v>142</v>
      </c>
      <c r="BM128" s="152" t="s">
        <v>142</v>
      </c>
    </row>
    <row r="129" spans="1:65" s="2" customFormat="1" ht="33" customHeight="1" x14ac:dyDescent="0.2">
      <c r="A129" s="29"/>
      <c r="B129" s="140"/>
      <c r="C129" s="141" t="s">
        <v>122</v>
      </c>
      <c r="D129" s="141" t="s">
        <v>126</v>
      </c>
      <c r="E129" s="142" t="s">
        <v>687</v>
      </c>
      <c r="F129" s="143" t="s">
        <v>688</v>
      </c>
      <c r="G129" s="144" t="s">
        <v>175</v>
      </c>
      <c r="H129" s="145">
        <v>1</v>
      </c>
      <c r="I129" s="146"/>
      <c r="J129" s="147">
        <f>ROUND(I129*H129,2)</f>
        <v>0</v>
      </c>
      <c r="K129" s="143" t="s">
        <v>166</v>
      </c>
      <c r="L129" s="30"/>
      <c r="M129" s="148" t="s">
        <v>1</v>
      </c>
      <c r="N129" s="149" t="s">
        <v>36</v>
      </c>
      <c r="O129" s="55"/>
      <c r="P129" s="150">
        <f>O129*H129</f>
        <v>0</v>
      </c>
      <c r="Q129" s="150">
        <v>0</v>
      </c>
      <c r="R129" s="150">
        <f>Q129*H129</f>
        <v>0</v>
      </c>
      <c r="S129" s="150">
        <v>0</v>
      </c>
      <c r="T129" s="151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2" t="s">
        <v>142</v>
      </c>
      <c r="AT129" s="152" t="s">
        <v>126</v>
      </c>
      <c r="AU129" s="152" t="s">
        <v>80</v>
      </c>
      <c r="AY129" s="14" t="s">
        <v>123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14" t="s">
        <v>78</v>
      </c>
      <c r="BK129" s="153">
        <f>ROUND(I129*H129,2)</f>
        <v>0</v>
      </c>
      <c r="BL129" s="14" t="s">
        <v>142</v>
      </c>
      <c r="BM129" s="152" t="s">
        <v>172</v>
      </c>
    </row>
    <row r="130" spans="1:65" s="2" customFormat="1" ht="29.25" x14ac:dyDescent="0.2">
      <c r="A130" s="29"/>
      <c r="B130" s="30"/>
      <c r="C130" s="29"/>
      <c r="D130" s="154" t="s">
        <v>133</v>
      </c>
      <c r="E130" s="29"/>
      <c r="F130" s="155" t="s">
        <v>689</v>
      </c>
      <c r="G130" s="29"/>
      <c r="H130" s="29"/>
      <c r="I130" s="156"/>
      <c r="J130" s="29"/>
      <c r="K130" s="29"/>
      <c r="L130" s="30"/>
      <c r="M130" s="157"/>
      <c r="N130" s="158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133</v>
      </c>
      <c r="AU130" s="14" t="s">
        <v>80</v>
      </c>
    </row>
    <row r="131" spans="1:65" s="2" customFormat="1" ht="44.25" customHeight="1" x14ac:dyDescent="0.2">
      <c r="A131" s="29"/>
      <c r="B131" s="140"/>
      <c r="C131" s="163" t="s">
        <v>142</v>
      </c>
      <c r="D131" s="163" t="s">
        <v>120</v>
      </c>
      <c r="E131" s="164" t="s">
        <v>690</v>
      </c>
      <c r="F131" s="165" t="s">
        <v>691</v>
      </c>
      <c r="G131" s="166" t="s">
        <v>175</v>
      </c>
      <c r="H131" s="167">
        <v>2</v>
      </c>
      <c r="I131" s="168"/>
      <c r="J131" s="169">
        <f>ROUND(I131*H131,2)</f>
        <v>0</v>
      </c>
      <c r="K131" s="165" t="s">
        <v>166</v>
      </c>
      <c r="L131" s="170"/>
      <c r="M131" s="171" t="s">
        <v>1</v>
      </c>
      <c r="N131" s="172" t="s">
        <v>36</v>
      </c>
      <c r="O131" s="55"/>
      <c r="P131" s="150">
        <f>O131*H131</f>
        <v>0</v>
      </c>
      <c r="Q131" s="150">
        <v>0</v>
      </c>
      <c r="R131" s="150">
        <f>Q131*H131</f>
        <v>0</v>
      </c>
      <c r="S131" s="150">
        <v>0</v>
      </c>
      <c r="T131" s="151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2" t="s">
        <v>169</v>
      </c>
      <c r="AT131" s="152" t="s">
        <v>120</v>
      </c>
      <c r="AU131" s="152" t="s">
        <v>80</v>
      </c>
      <c r="AY131" s="14" t="s">
        <v>123</v>
      </c>
      <c r="BE131" s="153">
        <f>IF(N131="základní",J131,0)</f>
        <v>0</v>
      </c>
      <c r="BF131" s="153">
        <f>IF(N131="snížená",J131,0)</f>
        <v>0</v>
      </c>
      <c r="BG131" s="153">
        <f>IF(N131="zákl. přenesená",J131,0)</f>
        <v>0</v>
      </c>
      <c r="BH131" s="153">
        <f>IF(N131="sníž. přenesená",J131,0)</f>
        <v>0</v>
      </c>
      <c r="BI131" s="153">
        <f>IF(N131="nulová",J131,0)</f>
        <v>0</v>
      </c>
      <c r="BJ131" s="14" t="s">
        <v>78</v>
      </c>
      <c r="BK131" s="153">
        <f>ROUND(I131*H131,2)</f>
        <v>0</v>
      </c>
      <c r="BL131" s="14" t="s">
        <v>142</v>
      </c>
      <c r="BM131" s="152" t="s">
        <v>169</v>
      </c>
    </row>
    <row r="132" spans="1:65" s="2" customFormat="1" ht="48" x14ac:dyDescent="0.2">
      <c r="A132" s="29"/>
      <c r="B132" s="140"/>
      <c r="C132" s="163" t="s">
        <v>176</v>
      </c>
      <c r="D132" s="163" t="s">
        <v>120</v>
      </c>
      <c r="E132" s="164" t="s">
        <v>692</v>
      </c>
      <c r="F132" s="165" t="s">
        <v>693</v>
      </c>
      <c r="G132" s="166" t="s">
        <v>175</v>
      </c>
      <c r="H132" s="167">
        <v>2</v>
      </c>
      <c r="I132" s="168"/>
      <c r="J132" s="169">
        <f>ROUND(I132*H132,2)</f>
        <v>0</v>
      </c>
      <c r="K132" s="165" t="s">
        <v>166</v>
      </c>
      <c r="L132" s="170"/>
      <c r="M132" s="171" t="s">
        <v>1</v>
      </c>
      <c r="N132" s="172" t="s">
        <v>36</v>
      </c>
      <c r="O132" s="55"/>
      <c r="P132" s="150">
        <f>O132*H132</f>
        <v>0</v>
      </c>
      <c r="Q132" s="150">
        <v>0</v>
      </c>
      <c r="R132" s="150">
        <f>Q132*H132</f>
        <v>0</v>
      </c>
      <c r="S132" s="150">
        <v>0</v>
      </c>
      <c r="T132" s="151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2" t="s">
        <v>169</v>
      </c>
      <c r="AT132" s="152" t="s">
        <v>120</v>
      </c>
      <c r="AU132" s="152" t="s">
        <v>80</v>
      </c>
      <c r="AY132" s="14" t="s">
        <v>123</v>
      </c>
      <c r="BE132" s="153">
        <f>IF(N132="základní",J132,0)</f>
        <v>0</v>
      </c>
      <c r="BF132" s="153">
        <f>IF(N132="snížená",J132,0)</f>
        <v>0</v>
      </c>
      <c r="BG132" s="153">
        <f>IF(N132="zákl. přenesená",J132,0)</f>
        <v>0</v>
      </c>
      <c r="BH132" s="153">
        <f>IF(N132="sníž. přenesená",J132,0)</f>
        <v>0</v>
      </c>
      <c r="BI132" s="153">
        <f>IF(N132="nulová",J132,0)</f>
        <v>0</v>
      </c>
      <c r="BJ132" s="14" t="s">
        <v>78</v>
      </c>
      <c r="BK132" s="153">
        <f>ROUND(I132*H132,2)</f>
        <v>0</v>
      </c>
      <c r="BL132" s="14" t="s">
        <v>142</v>
      </c>
      <c r="BM132" s="152" t="s">
        <v>179</v>
      </c>
    </row>
    <row r="133" spans="1:65" s="2" customFormat="1" ht="44.25" customHeight="1" x14ac:dyDescent="0.2">
      <c r="A133" s="29"/>
      <c r="B133" s="140"/>
      <c r="C133" s="163" t="s">
        <v>172</v>
      </c>
      <c r="D133" s="163" t="s">
        <v>120</v>
      </c>
      <c r="E133" s="164" t="s">
        <v>694</v>
      </c>
      <c r="F133" s="165" t="s">
        <v>695</v>
      </c>
      <c r="G133" s="166" t="s">
        <v>175</v>
      </c>
      <c r="H133" s="167">
        <v>2</v>
      </c>
      <c r="I133" s="168"/>
      <c r="J133" s="169">
        <f>ROUND(I133*H133,2)</f>
        <v>0</v>
      </c>
      <c r="K133" s="165" t="s">
        <v>166</v>
      </c>
      <c r="L133" s="170"/>
      <c r="M133" s="171" t="s">
        <v>1</v>
      </c>
      <c r="N133" s="172" t="s">
        <v>36</v>
      </c>
      <c r="O133" s="55"/>
      <c r="P133" s="150">
        <f>O133*H133</f>
        <v>0</v>
      </c>
      <c r="Q133" s="150">
        <v>0</v>
      </c>
      <c r="R133" s="150">
        <f>Q133*H133</f>
        <v>0</v>
      </c>
      <c r="S133" s="150">
        <v>0</v>
      </c>
      <c r="T133" s="151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2" t="s">
        <v>169</v>
      </c>
      <c r="AT133" s="152" t="s">
        <v>120</v>
      </c>
      <c r="AU133" s="152" t="s">
        <v>80</v>
      </c>
      <c r="AY133" s="14" t="s">
        <v>123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14" t="s">
        <v>78</v>
      </c>
      <c r="BK133" s="153">
        <f>ROUND(I133*H133,2)</f>
        <v>0</v>
      </c>
      <c r="BL133" s="14" t="s">
        <v>142</v>
      </c>
      <c r="BM133" s="152" t="s">
        <v>182</v>
      </c>
    </row>
    <row r="134" spans="1:65" s="2" customFormat="1" ht="29.25" x14ac:dyDescent="0.2">
      <c r="A134" s="29"/>
      <c r="B134" s="30"/>
      <c r="C134" s="29"/>
      <c r="D134" s="154" t="s">
        <v>133</v>
      </c>
      <c r="E134" s="29"/>
      <c r="F134" s="155" t="s">
        <v>696</v>
      </c>
      <c r="G134" s="29"/>
      <c r="H134" s="29"/>
      <c r="I134" s="156"/>
      <c r="J134" s="29"/>
      <c r="K134" s="29"/>
      <c r="L134" s="30"/>
      <c r="M134" s="157"/>
      <c r="N134" s="158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133</v>
      </c>
      <c r="AU134" s="14" t="s">
        <v>80</v>
      </c>
    </row>
    <row r="135" spans="1:65" s="2" customFormat="1" ht="55.5" customHeight="1" x14ac:dyDescent="0.2">
      <c r="A135" s="29"/>
      <c r="B135" s="140"/>
      <c r="C135" s="163" t="s">
        <v>183</v>
      </c>
      <c r="D135" s="163" t="s">
        <v>120</v>
      </c>
      <c r="E135" s="164" t="s">
        <v>697</v>
      </c>
      <c r="F135" s="165" t="s">
        <v>698</v>
      </c>
      <c r="G135" s="166" t="s">
        <v>175</v>
      </c>
      <c r="H135" s="167">
        <v>8</v>
      </c>
      <c r="I135" s="168"/>
      <c r="J135" s="169">
        <f t="shared" ref="J135:J160" si="0">ROUND(I135*H135,2)</f>
        <v>0</v>
      </c>
      <c r="K135" s="165" t="s">
        <v>166</v>
      </c>
      <c r="L135" s="170"/>
      <c r="M135" s="171" t="s">
        <v>1</v>
      </c>
      <c r="N135" s="172" t="s">
        <v>36</v>
      </c>
      <c r="O135" s="55"/>
      <c r="P135" s="150">
        <f t="shared" ref="P135:P160" si="1">O135*H135</f>
        <v>0</v>
      </c>
      <c r="Q135" s="150">
        <v>0</v>
      </c>
      <c r="R135" s="150">
        <f t="shared" ref="R135:R160" si="2">Q135*H135</f>
        <v>0</v>
      </c>
      <c r="S135" s="150">
        <v>0</v>
      </c>
      <c r="T135" s="151">
        <f t="shared" ref="T135:T160" si="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2" t="s">
        <v>169</v>
      </c>
      <c r="AT135" s="152" t="s">
        <v>120</v>
      </c>
      <c r="AU135" s="152" t="s">
        <v>80</v>
      </c>
      <c r="AY135" s="14" t="s">
        <v>123</v>
      </c>
      <c r="BE135" s="153">
        <f t="shared" ref="BE135:BE160" si="4">IF(N135="základní",J135,0)</f>
        <v>0</v>
      </c>
      <c r="BF135" s="153">
        <f t="shared" ref="BF135:BF160" si="5">IF(N135="snížená",J135,0)</f>
        <v>0</v>
      </c>
      <c r="BG135" s="153">
        <f t="shared" ref="BG135:BG160" si="6">IF(N135="zákl. přenesená",J135,0)</f>
        <v>0</v>
      </c>
      <c r="BH135" s="153">
        <f t="shared" ref="BH135:BH160" si="7">IF(N135="sníž. přenesená",J135,0)</f>
        <v>0</v>
      </c>
      <c r="BI135" s="153">
        <f t="shared" ref="BI135:BI160" si="8">IF(N135="nulová",J135,0)</f>
        <v>0</v>
      </c>
      <c r="BJ135" s="14" t="s">
        <v>78</v>
      </c>
      <c r="BK135" s="153">
        <f t="shared" ref="BK135:BK160" si="9">ROUND(I135*H135,2)</f>
        <v>0</v>
      </c>
      <c r="BL135" s="14" t="s">
        <v>142</v>
      </c>
      <c r="BM135" s="152" t="s">
        <v>186</v>
      </c>
    </row>
    <row r="136" spans="1:65" s="2" customFormat="1" ht="66.75" customHeight="1" x14ac:dyDescent="0.2">
      <c r="A136" s="29"/>
      <c r="B136" s="140"/>
      <c r="C136" s="163" t="s">
        <v>169</v>
      </c>
      <c r="D136" s="163" t="s">
        <v>120</v>
      </c>
      <c r="E136" s="164" t="s">
        <v>699</v>
      </c>
      <c r="F136" s="165" t="s">
        <v>700</v>
      </c>
      <c r="G136" s="166" t="s">
        <v>175</v>
      </c>
      <c r="H136" s="167">
        <v>2</v>
      </c>
      <c r="I136" s="168"/>
      <c r="J136" s="169">
        <f t="shared" si="0"/>
        <v>0</v>
      </c>
      <c r="K136" s="165" t="s">
        <v>166</v>
      </c>
      <c r="L136" s="170"/>
      <c r="M136" s="171" t="s">
        <v>1</v>
      </c>
      <c r="N136" s="172" t="s">
        <v>36</v>
      </c>
      <c r="O136" s="55"/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2" t="s">
        <v>169</v>
      </c>
      <c r="AT136" s="152" t="s">
        <v>120</v>
      </c>
      <c r="AU136" s="152" t="s">
        <v>80</v>
      </c>
      <c r="AY136" s="14" t="s">
        <v>123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4" t="s">
        <v>78</v>
      </c>
      <c r="BK136" s="153">
        <f t="shared" si="9"/>
        <v>0</v>
      </c>
      <c r="BL136" s="14" t="s">
        <v>142</v>
      </c>
      <c r="BM136" s="152" t="s">
        <v>189</v>
      </c>
    </row>
    <row r="137" spans="1:65" s="2" customFormat="1" ht="48" x14ac:dyDescent="0.2">
      <c r="A137" s="29"/>
      <c r="B137" s="140"/>
      <c r="C137" s="163" t="s">
        <v>190</v>
      </c>
      <c r="D137" s="163" t="s">
        <v>120</v>
      </c>
      <c r="E137" s="164" t="s">
        <v>701</v>
      </c>
      <c r="F137" s="165" t="s">
        <v>702</v>
      </c>
      <c r="G137" s="166" t="s">
        <v>175</v>
      </c>
      <c r="H137" s="167">
        <v>2</v>
      </c>
      <c r="I137" s="168"/>
      <c r="J137" s="169">
        <f t="shared" si="0"/>
        <v>0</v>
      </c>
      <c r="K137" s="165" t="s">
        <v>166</v>
      </c>
      <c r="L137" s="170"/>
      <c r="M137" s="171" t="s">
        <v>1</v>
      </c>
      <c r="N137" s="172" t="s">
        <v>36</v>
      </c>
      <c r="O137" s="55"/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2" t="s">
        <v>169</v>
      </c>
      <c r="AT137" s="152" t="s">
        <v>120</v>
      </c>
      <c r="AU137" s="152" t="s">
        <v>80</v>
      </c>
      <c r="AY137" s="14" t="s">
        <v>123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4" t="s">
        <v>78</v>
      </c>
      <c r="BK137" s="153">
        <f t="shared" si="9"/>
        <v>0</v>
      </c>
      <c r="BL137" s="14" t="s">
        <v>142</v>
      </c>
      <c r="BM137" s="152" t="s">
        <v>193</v>
      </c>
    </row>
    <row r="138" spans="1:65" s="2" customFormat="1" ht="44.25" customHeight="1" x14ac:dyDescent="0.2">
      <c r="A138" s="29"/>
      <c r="B138" s="140"/>
      <c r="C138" s="163" t="s">
        <v>179</v>
      </c>
      <c r="D138" s="163" t="s">
        <v>120</v>
      </c>
      <c r="E138" s="164" t="s">
        <v>703</v>
      </c>
      <c r="F138" s="165" t="s">
        <v>704</v>
      </c>
      <c r="G138" s="166" t="s">
        <v>175</v>
      </c>
      <c r="H138" s="167">
        <v>2</v>
      </c>
      <c r="I138" s="168"/>
      <c r="J138" s="169">
        <f t="shared" si="0"/>
        <v>0</v>
      </c>
      <c r="K138" s="165" t="s">
        <v>166</v>
      </c>
      <c r="L138" s="170"/>
      <c r="M138" s="171" t="s">
        <v>1</v>
      </c>
      <c r="N138" s="172" t="s">
        <v>36</v>
      </c>
      <c r="O138" s="55"/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2" t="s">
        <v>169</v>
      </c>
      <c r="AT138" s="152" t="s">
        <v>120</v>
      </c>
      <c r="AU138" s="152" t="s">
        <v>80</v>
      </c>
      <c r="AY138" s="14" t="s">
        <v>123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4" t="s">
        <v>78</v>
      </c>
      <c r="BK138" s="153">
        <f t="shared" si="9"/>
        <v>0</v>
      </c>
      <c r="BL138" s="14" t="s">
        <v>142</v>
      </c>
      <c r="BM138" s="152" t="s">
        <v>196</v>
      </c>
    </row>
    <row r="139" spans="1:65" s="2" customFormat="1" ht="66.75" customHeight="1" x14ac:dyDescent="0.2">
      <c r="A139" s="29"/>
      <c r="B139" s="140"/>
      <c r="C139" s="163" t="s">
        <v>197</v>
      </c>
      <c r="D139" s="163" t="s">
        <v>120</v>
      </c>
      <c r="E139" s="164" t="s">
        <v>705</v>
      </c>
      <c r="F139" s="165" t="s">
        <v>706</v>
      </c>
      <c r="G139" s="166" t="s">
        <v>175</v>
      </c>
      <c r="H139" s="167">
        <v>1</v>
      </c>
      <c r="I139" s="168"/>
      <c r="J139" s="169">
        <f t="shared" si="0"/>
        <v>0</v>
      </c>
      <c r="K139" s="165" t="s">
        <v>166</v>
      </c>
      <c r="L139" s="170"/>
      <c r="M139" s="171" t="s">
        <v>1</v>
      </c>
      <c r="N139" s="172" t="s">
        <v>36</v>
      </c>
      <c r="O139" s="55"/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2" t="s">
        <v>169</v>
      </c>
      <c r="AT139" s="152" t="s">
        <v>120</v>
      </c>
      <c r="AU139" s="152" t="s">
        <v>80</v>
      </c>
      <c r="AY139" s="14" t="s">
        <v>123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4" t="s">
        <v>78</v>
      </c>
      <c r="BK139" s="153">
        <f t="shared" si="9"/>
        <v>0</v>
      </c>
      <c r="BL139" s="14" t="s">
        <v>142</v>
      </c>
      <c r="BM139" s="152" t="s">
        <v>200</v>
      </c>
    </row>
    <row r="140" spans="1:65" s="2" customFormat="1" ht="78" customHeight="1" x14ac:dyDescent="0.2">
      <c r="A140" s="29"/>
      <c r="B140" s="140"/>
      <c r="C140" s="163" t="s">
        <v>182</v>
      </c>
      <c r="D140" s="163" t="s">
        <v>120</v>
      </c>
      <c r="E140" s="164" t="s">
        <v>707</v>
      </c>
      <c r="F140" s="165" t="s">
        <v>708</v>
      </c>
      <c r="G140" s="166" t="s">
        <v>175</v>
      </c>
      <c r="H140" s="167">
        <v>2</v>
      </c>
      <c r="I140" s="168"/>
      <c r="J140" s="169">
        <f t="shared" si="0"/>
        <v>0</v>
      </c>
      <c r="K140" s="165" t="s">
        <v>166</v>
      </c>
      <c r="L140" s="170"/>
      <c r="M140" s="171" t="s">
        <v>1</v>
      </c>
      <c r="N140" s="172" t="s">
        <v>36</v>
      </c>
      <c r="O140" s="55"/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2" t="s">
        <v>169</v>
      </c>
      <c r="AT140" s="152" t="s">
        <v>120</v>
      </c>
      <c r="AU140" s="152" t="s">
        <v>80</v>
      </c>
      <c r="AY140" s="14" t="s">
        <v>123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4" t="s">
        <v>78</v>
      </c>
      <c r="BK140" s="153">
        <f t="shared" si="9"/>
        <v>0</v>
      </c>
      <c r="BL140" s="14" t="s">
        <v>142</v>
      </c>
      <c r="BM140" s="152" t="s">
        <v>203</v>
      </c>
    </row>
    <row r="141" spans="1:65" s="2" customFormat="1" ht="66.75" customHeight="1" x14ac:dyDescent="0.2">
      <c r="A141" s="29"/>
      <c r="B141" s="140"/>
      <c r="C141" s="163" t="s">
        <v>204</v>
      </c>
      <c r="D141" s="163" t="s">
        <v>120</v>
      </c>
      <c r="E141" s="164" t="s">
        <v>709</v>
      </c>
      <c r="F141" s="165" t="s">
        <v>710</v>
      </c>
      <c r="G141" s="166" t="s">
        <v>175</v>
      </c>
      <c r="H141" s="167">
        <v>1</v>
      </c>
      <c r="I141" s="168"/>
      <c r="J141" s="169">
        <f t="shared" si="0"/>
        <v>0</v>
      </c>
      <c r="K141" s="165" t="s">
        <v>166</v>
      </c>
      <c r="L141" s="170"/>
      <c r="M141" s="171" t="s">
        <v>1</v>
      </c>
      <c r="N141" s="172" t="s">
        <v>36</v>
      </c>
      <c r="O141" s="55"/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2" t="s">
        <v>169</v>
      </c>
      <c r="AT141" s="152" t="s">
        <v>120</v>
      </c>
      <c r="AU141" s="152" t="s">
        <v>80</v>
      </c>
      <c r="AY141" s="14" t="s">
        <v>123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4" t="s">
        <v>78</v>
      </c>
      <c r="BK141" s="153">
        <f t="shared" si="9"/>
        <v>0</v>
      </c>
      <c r="BL141" s="14" t="s">
        <v>142</v>
      </c>
      <c r="BM141" s="152" t="s">
        <v>207</v>
      </c>
    </row>
    <row r="142" spans="1:65" s="2" customFormat="1" ht="48" x14ac:dyDescent="0.2">
      <c r="A142" s="29"/>
      <c r="B142" s="140"/>
      <c r="C142" s="163" t="s">
        <v>186</v>
      </c>
      <c r="D142" s="163" t="s">
        <v>120</v>
      </c>
      <c r="E142" s="164" t="s">
        <v>711</v>
      </c>
      <c r="F142" s="165" t="s">
        <v>712</v>
      </c>
      <c r="G142" s="166" t="s">
        <v>175</v>
      </c>
      <c r="H142" s="167">
        <v>2</v>
      </c>
      <c r="I142" s="168"/>
      <c r="J142" s="169">
        <f t="shared" si="0"/>
        <v>0</v>
      </c>
      <c r="K142" s="165" t="s">
        <v>166</v>
      </c>
      <c r="L142" s="170"/>
      <c r="M142" s="171" t="s">
        <v>1</v>
      </c>
      <c r="N142" s="172" t="s">
        <v>36</v>
      </c>
      <c r="O142" s="55"/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2" t="s">
        <v>169</v>
      </c>
      <c r="AT142" s="152" t="s">
        <v>120</v>
      </c>
      <c r="AU142" s="152" t="s">
        <v>80</v>
      </c>
      <c r="AY142" s="14" t="s">
        <v>123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4" t="s">
        <v>78</v>
      </c>
      <c r="BK142" s="153">
        <f t="shared" si="9"/>
        <v>0</v>
      </c>
      <c r="BL142" s="14" t="s">
        <v>142</v>
      </c>
      <c r="BM142" s="152" t="s">
        <v>264</v>
      </c>
    </row>
    <row r="143" spans="1:65" s="2" customFormat="1" ht="36" x14ac:dyDescent="0.2">
      <c r="A143" s="29"/>
      <c r="B143" s="140"/>
      <c r="C143" s="163" t="s">
        <v>8</v>
      </c>
      <c r="D143" s="163" t="s">
        <v>120</v>
      </c>
      <c r="E143" s="164" t="s">
        <v>713</v>
      </c>
      <c r="F143" s="165" t="s">
        <v>714</v>
      </c>
      <c r="G143" s="166" t="s">
        <v>175</v>
      </c>
      <c r="H143" s="167">
        <v>1</v>
      </c>
      <c r="I143" s="168"/>
      <c r="J143" s="169">
        <f t="shared" si="0"/>
        <v>0</v>
      </c>
      <c r="K143" s="165" t="s">
        <v>166</v>
      </c>
      <c r="L143" s="170"/>
      <c r="M143" s="171" t="s">
        <v>1</v>
      </c>
      <c r="N143" s="172" t="s">
        <v>36</v>
      </c>
      <c r="O143" s="55"/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2" t="s">
        <v>169</v>
      </c>
      <c r="AT143" s="152" t="s">
        <v>120</v>
      </c>
      <c r="AU143" s="152" t="s">
        <v>80</v>
      </c>
      <c r="AY143" s="14" t="s">
        <v>123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4" t="s">
        <v>78</v>
      </c>
      <c r="BK143" s="153">
        <f t="shared" si="9"/>
        <v>0</v>
      </c>
      <c r="BL143" s="14" t="s">
        <v>142</v>
      </c>
      <c r="BM143" s="152" t="s">
        <v>215</v>
      </c>
    </row>
    <row r="144" spans="1:65" s="2" customFormat="1" ht="36" x14ac:dyDescent="0.2">
      <c r="A144" s="29"/>
      <c r="B144" s="140"/>
      <c r="C144" s="163" t="s">
        <v>189</v>
      </c>
      <c r="D144" s="163" t="s">
        <v>120</v>
      </c>
      <c r="E144" s="164" t="s">
        <v>715</v>
      </c>
      <c r="F144" s="165" t="s">
        <v>716</v>
      </c>
      <c r="G144" s="166" t="s">
        <v>175</v>
      </c>
      <c r="H144" s="167">
        <v>1</v>
      </c>
      <c r="I144" s="168"/>
      <c r="J144" s="169">
        <f t="shared" si="0"/>
        <v>0</v>
      </c>
      <c r="K144" s="165" t="s">
        <v>166</v>
      </c>
      <c r="L144" s="170"/>
      <c r="M144" s="171" t="s">
        <v>1</v>
      </c>
      <c r="N144" s="172" t="s">
        <v>36</v>
      </c>
      <c r="O144" s="55"/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2" t="s">
        <v>169</v>
      </c>
      <c r="AT144" s="152" t="s">
        <v>120</v>
      </c>
      <c r="AU144" s="152" t="s">
        <v>80</v>
      </c>
      <c r="AY144" s="14" t="s">
        <v>123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4" t="s">
        <v>78</v>
      </c>
      <c r="BK144" s="153">
        <f t="shared" si="9"/>
        <v>0</v>
      </c>
      <c r="BL144" s="14" t="s">
        <v>142</v>
      </c>
      <c r="BM144" s="152" t="s">
        <v>218</v>
      </c>
    </row>
    <row r="145" spans="1:65" s="2" customFormat="1" ht="24" x14ac:dyDescent="0.2">
      <c r="A145" s="29"/>
      <c r="B145" s="140"/>
      <c r="C145" s="163" t="s">
        <v>219</v>
      </c>
      <c r="D145" s="163" t="s">
        <v>120</v>
      </c>
      <c r="E145" s="164" t="s">
        <v>717</v>
      </c>
      <c r="F145" s="165" t="s">
        <v>718</v>
      </c>
      <c r="G145" s="166" t="s">
        <v>175</v>
      </c>
      <c r="H145" s="167">
        <v>1</v>
      </c>
      <c r="I145" s="168"/>
      <c r="J145" s="169">
        <f t="shared" si="0"/>
        <v>0</v>
      </c>
      <c r="K145" s="165" t="s">
        <v>166</v>
      </c>
      <c r="L145" s="170"/>
      <c r="M145" s="171" t="s">
        <v>1</v>
      </c>
      <c r="N145" s="172" t="s">
        <v>36</v>
      </c>
      <c r="O145" s="55"/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2" t="s">
        <v>169</v>
      </c>
      <c r="AT145" s="152" t="s">
        <v>120</v>
      </c>
      <c r="AU145" s="152" t="s">
        <v>80</v>
      </c>
      <c r="AY145" s="14" t="s">
        <v>123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4" t="s">
        <v>78</v>
      </c>
      <c r="BK145" s="153">
        <f t="shared" si="9"/>
        <v>0</v>
      </c>
      <c r="BL145" s="14" t="s">
        <v>142</v>
      </c>
      <c r="BM145" s="152" t="s">
        <v>222</v>
      </c>
    </row>
    <row r="146" spans="1:65" s="2" customFormat="1" ht="44.25" customHeight="1" x14ac:dyDescent="0.2">
      <c r="A146" s="29"/>
      <c r="B146" s="140"/>
      <c r="C146" s="163" t="s">
        <v>193</v>
      </c>
      <c r="D146" s="163" t="s">
        <v>120</v>
      </c>
      <c r="E146" s="164" t="s">
        <v>719</v>
      </c>
      <c r="F146" s="165" t="s">
        <v>720</v>
      </c>
      <c r="G146" s="166" t="s">
        <v>175</v>
      </c>
      <c r="H146" s="167">
        <v>2</v>
      </c>
      <c r="I146" s="168"/>
      <c r="J146" s="169">
        <f t="shared" si="0"/>
        <v>0</v>
      </c>
      <c r="K146" s="165" t="s">
        <v>166</v>
      </c>
      <c r="L146" s="170"/>
      <c r="M146" s="171" t="s">
        <v>1</v>
      </c>
      <c r="N146" s="172" t="s">
        <v>36</v>
      </c>
      <c r="O146" s="55"/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2" t="s">
        <v>169</v>
      </c>
      <c r="AT146" s="152" t="s">
        <v>120</v>
      </c>
      <c r="AU146" s="152" t="s">
        <v>80</v>
      </c>
      <c r="AY146" s="14" t="s">
        <v>123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4" t="s">
        <v>78</v>
      </c>
      <c r="BK146" s="153">
        <f t="shared" si="9"/>
        <v>0</v>
      </c>
      <c r="BL146" s="14" t="s">
        <v>142</v>
      </c>
      <c r="BM146" s="152" t="s">
        <v>298</v>
      </c>
    </row>
    <row r="147" spans="1:65" s="2" customFormat="1" ht="55.5" customHeight="1" x14ac:dyDescent="0.2">
      <c r="A147" s="29"/>
      <c r="B147" s="140"/>
      <c r="C147" s="163" t="s">
        <v>228</v>
      </c>
      <c r="D147" s="163" t="s">
        <v>120</v>
      </c>
      <c r="E147" s="164" t="s">
        <v>721</v>
      </c>
      <c r="F147" s="165" t="s">
        <v>722</v>
      </c>
      <c r="G147" s="166" t="s">
        <v>175</v>
      </c>
      <c r="H147" s="167">
        <v>6</v>
      </c>
      <c r="I147" s="168"/>
      <c r="J147" s="169">
        <f t="shared" si="0"/>
        <v>0</v>
      </c>
      <c r="K147" s="165" t="s">
        <v>166</v>
      </c>
      <c r="L147" s="170"/>
      <c r="M147" s="171" t="s">
        <v>1</v>
      </c>
      <c r="N147" s="172" t="s">
        <v>36</v>
      </c>
      <c r="O147" s="55"/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2" t="s">
        <v>169</v>
      </c>
      <c r="AT147" s="152" t="s">
        <v>120</v>
      </c>
      <c r="AU147" s="152" t="s">
        <v>80</v>
      </c>
      <c r="AY147" s="14" t="s">
        <v>123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4" t="s">
        <v>78</v>
      </c>
      <c r="BK147" s="153">
        <f t="shared" si="9"/>
        <v>0</v>
      </c>
      <c r="BL147" s="14" t="s">
        <v>142</v>
      </c>
      <c r="BM147" s="152" t="s">
        <v>232</v>
      </c>
    </row>
    <row r="148" spans="1:65" s="2" customFormat="1" ht="48" x14ac:dyDescent="0.2">
      <c r="A148" s="29"/>
      <c r="B148" s="140"/>
      <c r="C148" s="163" t="s">
        <v>196</v>
      </c>
      <c r="D148" s="163" t="s">
        <v>120</v>
      </c>
      <c r="E148" s="164" t="s">
        <v>723</v>
      </c>
      <c r="F148" s="165" t="s">
        <v>724</v>
      </c>
      <c r="G148" s="166" t="s">
        <v>175</v>
      </c>
      <c r="H148" s="167">
        <v>10</v>
      </c>
      <c r="I148" s="168"/>
      <c r="J148" s="169">
        <f t="shared" si="0"/>
        <v>0</v>
      </c>
      <c r="K148" s="165" t="s">
        <v>166</v>
      </c>
      <c r="L148" s="170"/>
      <c r="M148" s="171" t="s">
        <v>1</v>
      </c>
      <c r="N148" s="172" t="s">
        <v>36</v>
      </c>
      <c r="O148" s="55"/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2" t="s">
        <v>169</v>
      </c>
      <c r="AT148" s="152" t="s">
        <v>120</v>
      </c>
      <c r="AU148" s="152" t="s">
        <v>80</v>
      </c>
      <c r="AY148" s="14" t="s">
        <v>123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4" t="s">
        <v>78</v>
      </c>
      <c r="BK148" s="153">
        <f t="shared" si="9"/>
        <v>0</v>
      </c>
      <c r="BL148" s="14" t="s">
        <v>142</v>
      </c>
      <c r="BM148" s="152" t="s">
        <v>315</v>
      </c>
    </row>
    <row r="149" spans="1:65" s="2" customFormat="1" ht="24" x14ac:dyDescent="0.2">
      <c r="A149" s="29"/>
      <c r="B149" s="140"/>
      <c r="C149" s="163" t="s">
        <v>7</v>
      </c>
      <c r="D149" s="163" t="s">
        <v>120</v>
      </c>
      <c r="E149" s="164" t="s">
        <v>725</v>
      </c>
      <c r="F149" s="165" t="s">
        <v>726</v>
      </c>
      <c r="G149" s="166" t="s">
        <v>175</v>
      </c>
      <c r="H149" s="167">
        <v>4</v>
      </c>
      <c r="I149" s="168"/>
      <c r="J149" s="169">
        <f t="shared" si="0"/>
        <v>0</v>
      </c>
      <c r="K149" s="165" t="s">
        <v>166</v>
      </c>
      <c r="L149" s="170"/>
      <c r="M149" s="171" t="s">
        <v>1</v>
      </c>
      <c r="N149" s="172" t="s">
        <v>36</v>
      </c>
      <c r="O149" s="55"/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2" t="s">
        <v>169</v>
      </c>
      <c r="AT149" s="152" t="s">
        <v>120</v>
      </c>
      <c r="AU149" s="152" t="s">
        <v>80</v>
      </c>
      <c r="AY149" s="14" t="s">
        <v>123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4" t="s">
        <v>78</v>
      </c>
      <c r="BK149" s="153">
        <f t="shared" si="9"/>
        <v>0</v>
      </c>
      <c r="BL149" s="14" t="s">
        <v>142</v>
      </c>
      <c r="BM149" s="152" t="s">
        <v>240</v>
      </c>
    </row>
    <row r="150" spans="1:65" s="2" customFormat="1" ht="44.25" customHeight="1" x14ac:dyDescent="0.2">
      <c r="A150" s="29"/>
      <c r="B150" s="140"/>
      <c r="C150" s="163" t="s">
        <v>200</v>
      </c>
      <c r="D150" s="163" t="s">
        <v>120</v>
      </c>
      <c r="E150" s="164" t="s">
        <v>727</v>
      </c>
      <c r="F150" s="165" t="s">
        <v>728</v>
      </c>
      <c r="G150" s="166" t="s">
        <v>175</v>
      </c>
      <c r="H150" s="167">
        <v>2</v>
      </c>
      <c r="I150" s="168"/>
      <c r="J150" s="169">
        <f t="shared" si="0"/>
        <v>0</v>
      </c>
      <c r="K150" s="165" t="s">
        <v>166</v>
      </c>
      <c r="L150" s="170"/>
      <c r="M150" s="171" t="s">
        <v>1</v>
      </c>
      <c r="N150" s="172" t="s">
        <v>36</v>
      </c>
      <c r="O150" s="55"/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2" t="s">
        <v>169</v>
      </c>
      <c r="AT150" s="152" t="s">
        <v>120</v>
      </c>
      <c r="AU150" s="152" t="s">
        <v>80</v>
      </c>
      <c r="AY150" s="14" t="s">
        <v>123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4" t="s">
        <v>78</v>
      </c>
      <c r="BK150" s="153">
        <f t="shared" si="9"/>
        <v>0</v>
      </c>
      <c r="BL150" s="14" t="s">
        <v>142</v>
      </c>
      <c r="BM150" s="152" t="s">
        <v>243</v>
      </c>
    </row>
    <row r="151" spans="1:65" s="2" customFormat="1" ht="33" customHeight="1" x14ac:dyDescent="0.2">
      <c r="A151" s="29"/>
      <c r="B151" s="140"/>
      <c r="C151" s="163" t="s">
        <v>244</v>
      </c>
      <c r="D151" s="163" t="s">
        <v>120</v>
      </c>
      <c r="E151" s="164" t="s">
        <v>729</v>
      </c>
      <c r="F151" s="165" t="s">
        <v>730</v>
      </c>
      <c r="G151" s="166" t="s">
        <v>175</v>
      </c>
      <c r="H151" s="167">
        <v>4</v>
      </c>
      <c r="I151" s="168"/>
      <c r="J151" s="169">
        <f t="shared" si="0"/>
        <v>0</v>
      </c>
      <c r="K151" s="165" t="s">
        <v>166</v>
      </c>
      <c r="L151" s="170"/>
      <c r="M151" s="171" t="s">
        <v>1</v>
      </c>
      <c r="N151" s="172" t="s">
        <v>36</v>
      </c>
      <c r="O151" s="55"/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2" t="s">
        <v>169</v>
      </c>
      <c r="AT151" s="152" t="s">
        <v>120</v>
      </c>
      <c r="AU151" s="152" t="s">
        <v>80</v>
      </c>
      <c r="AY151" s="14" t="s">
        <v>123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4" t="s">
        <v>78</v>
      </c>
      <c r="BK151" s="153">
        <f t="shared" si="9"/>
        <v>0</v>
      </c>
      <c r="BL151" s="14" t="s">
        <v>142</v>
      </c>
      <c r="BM151" s="152" t="s">
        <v>247</v>
      </c>
    </row>
    <row r="152" spans="1:65" s="2" customFormat="1" ht="48" x14ac:dyDescent="0.2">
      <c r="A152" s="29"/>
      <c r="B152" s="140"/>
      <c r="C152" s="163" t="s">
        <v>203</v>
      </c>
      <c r="D152" s="163" t="s">
        <v>120</v>
      </c>
      <c r="E152" s="164" t="s">
        <v>731</v>
      </c>
      <c r="F152" s="165" t="s">
        <v>732</v>
      </c>
      <c r="G152" s="166" t="s">
        <v>175</v>
      </c>
      <c r="H152" s="167">
        <v>2</v>
      </c>
      <c r="I152" s="168"/>
      <c r="J152" s="169">
        <f t="shared" si="0"/>
        <v>0</v>
      </c>
      <c r="K152" s="165" t="s">
        <v>166</v>
      </c>
      <c r="L152" s="170"/>
      <c r="M152" s="171" t="s">
        <v>1</v>
      </c>
      <c r="N152" s="172" t="s">
        <v>36</v>
      </c>
      <c r="O152" s="55"/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2" t="s">
        <v>169</v>
      </c>
      <c r="AT152" s="152" t="s">
        <v>120</v>
      </c>
      <c r="AU152" s="152" t="s">
        <v>80</v>
      </c>
      <c r="AY152" s="14" t="s">
        <v>123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4" t="s">
        <v>78</v>
      </c>
      <c r="BK152" s="153">
        <f t="shared" si="9"/>
        <v>0</v>
      </c>
      <c r="BL152" s="14" t="s">
        <v>142</v>
      </c>
      <c r="BM152" s="152" t="s">
        <v>250</v>
      </c>
    </row>
    <row r="153" spans="1:65" s="2" customFormat="1" ht="44.25" customHeight="1" x14ac:dyDescent="0.2">
      <c r="A153" s="29"/>
      <c r="B153" s="140"/>
      <c r="C153" s="163" t="s">
        <v>251</v>
      </c>
      <c r="D153" s="163" t="s">
        <v>120</v>
      </c>
      <c r="E153" s="164" t="s">
        <v>733</v>
      </c>
      <c r="F153" s="165" t="s">
        <v>734</v>
      </c>
      <c r="G153" s="166" t="s">
        <v>175</v>
      </c>
      <c r="H153" s="167">
        <v>130</v>
      </c>
      <c r="I153" s="168"/>
      <c r="J153" s="169">
        <f t="shared" si="0"/>
        <v>0</v>
      </c>
      <c r="K153" s="165" t="s">
        <v>166</v>
      </c>
      <c r="L153" s="170"/>
      <c r="M153" s="171" t="s">
        <v>1</v>
      </c>
      <c r="N153" s="172" t="s">
        <v>36</v>
      </c>
      <c r="O153" s="55"/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2" t="s">
        <v>169</v>
      </c>
      <c r="AT153" s="152" t="s">
        <v>120</v>
      </c>
      <c r="AU153" s="152" t="s">
        <v>80</v>
      </c>
      <c r="AY153" s="14" t="s">
        <v>123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4" t="s">
        <v>78</v>
      </c>
      <c r="BK153" s="153">
        <f t="shared" si="9"/>
        <v>0</v>
      </c>
      <c r="BL153" s="14" t="s">
        <v>142</v>
      </c>
      <c r="BM153" s="152" t="s">
        <v>254</v>
      </c>
    </row>
    <row r="154" spans="1:65" s="2" customFormat="1" ht="24" x14ac:dyDescent="0.2">
      <c r="A154" s="29"/>
      <c r="B154" s="140"/>
      <c r="C154" s="163" t="s">
        <v>207</v>
      </c>
      <c r="D154" s="163" t="s">
        <v>120</v>
      </c>
      <c r="E154" s="164" t="s">
        <v>735</v>
      </c>
      <c r="F154" s="165" t="s">
        <v>736</v>
      </c>
      <c r="G154" s="166" t="s">
        <v>175</v>
      </c>
      <c r="H154" s="167">
        <v>14</v>
      </c>
      <c r="I154" s="168"/>
      <c r="J154" s="169">
        <f t="shared" si="0"/>
        <v>0</v>
      </c>
      <c r="K154" s="165" t="s">
        <v>166</v>
      </c>
      <c r="L154" s="170"/>
      <c r="M154" s="171" t="s">
        <v>1</v>
      </c>
      <c r="N154" s="172" t="s">
        <v>36</v>
      </c>
      <c r="O154" s="55"/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2" t="s">
        <v>169</v>
      </c>
      <c r="AT154" s="152" t="s">
        <v>120</v>
      </c>
      <c r="AU154" s="152" t="s">
        <v>80</v>
      </c>
      <c r="AY154" s="14" t="s">
        <v>123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4" t="s">
        <v>78</v>
      </c>
      <c r="BK154" s="153">
        <f t="shared" si="9"/>
        <v>0</v>
      </c>
      <c r="BL154" s="14" t="s">
        <v>142</v>
      </c>
      <c r="BM154" s="152" t="s">
        <v>257</v>
      </c>
    </row>
    <row r="155" spans="1:65" s="2" customFormat="1" ht="48" x14ac:dyDescent="0.2">
      <c r="A155" s="29"/>
      <c r="B155" s="140"/>
      <c r="C155" s="163" t="s">
        <v>260</v>
      </c>
      <c r="D155" s="163" t="s">
        <v>120</v>
      </c>
      <c r="E155" s="164" t="s">
        <v>737</v>
      </c>
      <c r="F155" s="165" t="s">
        <v>738</v>
      </c>
      <c r="G155" s="166" t="s">
        <v>175</v>
      </c>
      <c r="H155" s="167">
        <v>30</v>
      </c>
      <c r="I155" s="168"/>
      <c r="J155" s="169">
        <f t="shared" si="0"/>
        <v>0</v>
      </c>
      <c r="K155" s="165" t="s">
        <v>166</v>
      </c>
      <c r="L155" s="170"/>
      <c r="M155" s="171" t="s">
        <v>1</v>
      </c>
      <c r="N155" s="172" t="s">
        <v>36</v>
      </c>
      <c r="O155" s="55"/>
      <c r="P155" s="150">
        <f t="shared" si="1"/>
        <v>0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2" t="s">
        <v>169</v>
      </c>
      <c r="AT155" s="152" t="s">
        <v>120</v>
      </c>
      <c r="AU155" s="152" t="s">
        <v>80</v>
      </c>
      <c r="AY155" s="14" t="s">
        <v>123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4" t="s">
        <v>78</v>
      </c>
      <c r="BK155" s="153">
        <f t="shared" si="9"/>
        <v>0</v>
      </c>
      <c r="BL155" s="14" t="s">
        <v>142</v>
      </c>
      <c r="BM155" s="152" t="s">
        <v>263</v>
      </c>
    </row>
    <row r="156" spans="1:65" s="2" customFormat="1" ht="33" customHeight="1" x14ac:dyDescent="0.2">
      <c r="A156" s="29"/>
      <c r="B156" s="140"/>
      <c r="C156" s="163" t="s">
        <v>264</v>
      </c>
      <c r="D156" s="163" t="s">
        <v>120</v>
      </c>
      <c r="E156" s="164" t="s">
        <v>739</v>
      </c>
      <c r="F156" s="165" t="s">
        <v>740</v>
      </c>
      <c r="G156" s="166" t="s">
        <v>175</v>
      </c>
      <c r="H156" s="167">
        <v>18</v>
      </c>
      <c r="I156" s="168"/>
      <c r="J156" s="169">
        <f t="shared" si="0"/>
        <v>0</v>
      </c>
      <c r="K156" s="165" t="s">
        <v>166</v>
      </c>
      <c r="L156" s="170"/>
      <c r="M156" s="171" t="s">
        <v>1</v>
      </c>
      <c r="N156" s="172" t="s">
        <v>36</v>
      </c>
      <c r="O156" s="55"/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2" t="s">
        <v>169</v>
      </c>
      <c r="AT156" s="152" t="s">
        <v>120</v>
      </c>
      <c r="AU156" s="152" t="s">
        <v>80</v>
      </c>
      <c r="AY156" s="14" t="s">
        <v>123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4" t="s">
        <v>78</v>
      </c>
      <c r="BK156" s="153">
        <f t="shared" si="9"/>
        <v>0</v>
      </c>
      <c r="BL156" s="14" t="s">
        <v>142</v>
      </c>
      <c r="BM156" s="152" t="s">
        <v>267</v>
      </c>
    </row>
    <row r="157" spans="1:65" s="2" customFormat="1" ht="36" x14ac:dyDescent="0.2">
      <c r="A157" s="29"/>
      <c r="B157" s="140"/>
      <c r="C157" s="163" t="s">
        <v>268</v>
      </c>
      <c r="D157" s="163" t="s">
        <v>120</v>
      </c>
      <c r="E157" s="164" t="s">
        <v>741</v>
      </c>
      <c r="F157" s="165" t="s">
        <v>742</v>
      </c>
      <c r="G157" s="166" t="s">
        <v>129</v>
      </c>
      <c r="H157" s="167">
        <v>100</v>
      </c>
      <c r="I157" s="168"/>
      <c r="J157" s="169">
        <f t="shared" si="0"/>
        <v>0</v>
      </c>
      <c r="K157" s="165" t="s">
        <v>166</v>
      </c>
      <c r="L157" s="170"/>
      <c r="M157" s="171" t="s">
        <v>1</v>
      </c>
      <c r="N157" s="172" t="s">
        <v>36</v>
      </c>
      <c r="O157" s="55"/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2" t="s">
        <v>169</v>
      </c>
      <c r="AT157" s="152" t="s">
        <v>120</v>
      </c>
      <c r="AU157" s="152" t="s">
        <v>80</v>
      </c>
      <c r="AY157" s="14" t="s">
        <v>123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4" t="s">
        <v>78</v>
      </c>
      <c r="BK157" s="153">
        <f t="shared" si="9"/>
        <v>0</v>
      </c>
      <c r="BL157" s="14" t="s">
        <v>142</v>
      </c>
      <c r="BM157" s="152" t="s">
        <v>271</v>
      </c>
    </row>
    <row r="158" spans="1:65" s="2" customFormat="1" ht="24" x14ac:dyDescent="0.2">
      <c r="A158" s="29"/>
      <c r="B158" s="140"/>
      <c r="C158" s="141" t="s">
        <v>215</v>
      </c>
      <c r="D158" s="141" t="s">
        <v>126</v>
      </c>
      <c r="E158" s="142" t="s">
        <v>743</v>
      </c>
      <c r="F158" s="143" t="s">
        <v>744</v>
      </c>
      <c r="G158" s="144" t="s">
        <v>129</v>
      </c>
      <c r="H158" s="145">
        <v>150</v>
      </c>
      <c r="I158" s="146"/>
      <c r="J158" s="147">
        <f t="shared" si="0"/>
        <v>0</v>
      </c>
      <c r="K158" s="143" t="s">
        <v>166</v>
      </c>
      <c r="L158" s="30"/>
      <c r="M158" s="148" t="s">
        <v>1</v>
      </c>
      <c r="N158" s="149" t="s">
        <v>36</v>
      </c>
      <c r="O158" s="55"/>
      <c r="P158" s="150">
        <f t="shared" si="1"/>
        <v>0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2" t="s">
        <v>142</v>
      </c>
      <c r="AT158" s="152" t="s">
        <v>126</v>
      </c>
      <c r="AU158" s="152" t="s">
        <v>80</v>
      </c>
      <c r="AY158" s="14" t="s">
        <v>123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4" t="s">
        <v>78</v>
      </c>
      <c r="BK158" s="153">
        <f t="shared" si="9"/>
        <v>0</v>
      </c>
      <c r="BL158" s="14" t="s">
        <v>142</v>
      </c>
      <c r="BM158" s="152" t="s">
        <v>274</v>
      </c>
    </row>
    <row r="159" spans="1:65" s="2" customFormat="1" ht="24" x14ac:dyDescent="0.2">
      <c r="A159" s="29"/>
      <c r="B159" s="140"/>
      <c r="C159" s="163" t="s">
        <v>275</v>
      </c>
      <c r="D159" s="163" t="s">
        <v>120</v>
      </c>
      <c r="E159" s="164" t="s">
        <v>745</v>
      </c>
      <c r="F159" s="165" t="s">
        <v>746</v>
      </c>
      <c r="G159" s="166" t="s">
        <v>129</v>
      </c>
      <c r="H159" s="167">
        <v>150</v>
      </c>
      <c r="I159" s="168"/>
      <c r="J159" s="169">
        <f t="shared" si="0"/>
        <v>0</v>
      </c>
      <c r="K159" s="165" t="s">
        <v>166</v>
      </c>
      <c r="L159" s="170"/>
      <c r="M159" s="171" t="s">
        <v>1</v>
      </c>
      <c r="N159" s="172" t="s">
        <v>36</v>
      </c>
      <c r="O159" s="55"/>
      <c r="P159" s="150">
        <f t="shared" si="1"/>
        <v>0</v>
      </c>
      <c r="Q159" s="150">
        <v>0</v>
      </c>
      <c r="R159" s="150">
        <f t="shared" si="2"/>
        <v>0</v>
      </c>
      <c r="S159" s="150">
        <v>0</v>
      </c>
      <c r="T159" s="151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2" t="s">
        <v>169</v>
      </c>
      <c r="AT159" s="152" t="s">
        <v>120</v>
      </c>
      <c r="AU159" s="152" t="s">
        <v>80</v>
      </c>
      <c r="AY159" s="14" t="s">
        <v>123</v>
      </c>
      <c r="BE159" s="153">
        <f t="shared" si="4"/>
        <v>0</v>
      </c>
      <c r="BF159" s="153">
        <f t="shared" si="5"/>
        <v>0</v>
      </c>
      <c r="BG159" s="153">
        <f t="shared" si="6"/>
        <v>0</v>
      </c>
      <c r="BH159" s="153">
        <f t="shared" si="7"/>
        <v>0</v>
      </c>
      <c r="BI159" s="153">
        <f t="shared" si="8"/>
        <v>0</v>
      </c>
      <c r="BJ159" s="14" t="s">
        <v>78</v>
      </c>
      <c r="BK159" s="153">
        <f t="shared" si="9"/>
        <v>0</v>
      </c>
      <c r="BL159" s="14" t="s">
        <v>142</v>
      </c>
      <c r="BM159" s="152" t="s">
        <v>278</v>
      </c>
    </row>
    <row r="160" spans="1:65" s="2" customFormat="1" ht="48" x14ac:dyDescent="0.2">
      <c r="A160" s="29"/>
      <c r="B160" s="140"/>
      <c r="C160" s="163" t="s">
        <v>218</v>
      </c>
      <c r="D160" s="163" t="s">
        <v>120</v>
      </c>
      <c r="E160" s="164" t="s">
        <v>747</v>
      </c>
      <c r="F160" s="165" t="s">
        <v>748</v>
      </c>
      <c r="G160" s="166" t="s">
        <v>175</v>
      </c>
      <c r="H160" s="167">
        <v>1</v>
      </c>
      <c r="I160" s="168"/>
      <c r="J160" s="169">
        <f t="shared" si="0"/>
        <v>0</v>
      </c>
      <c r="K160" s="165" t="s">
        <v>166</v>
      </c>
      <c r="L160" s="170"/>
      <c r="M160" s="171" t="s">
        <v>1</v>
      </c>
      <c r="N160" s="172" t="s">
        <v>36</v>
      </c>
      <c r="O160" s="55"/>
      <c r="P160" s="150">
        <f t="shared" si="1"/>
        <v>0</v>
      </c>
      <c r="Q160" s="150">
        <v>0</v>
      </c>
      <c r="R160" s="150">
        <f t="shared" si="2"/>
        <v>0</v>
      </c>
      <c r="S160" s="150">
        <v>0</v>
      </c>
      <c r="T160" s="151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2" t="s">
        <v>169</v>
      </c>
      <c r="AT160" s="152" t="s">
        <v>120</v>
      </c>
      <c r="AU160" s="152" t="s">
        <v>80</v>
      </c>
      <c r="AY160" s="14" t="s">
        <v>123</v>
      </c>
      <c r="BE160" s="153">
        <f t="shared" si="4"/>
        <v>0</v>
      </c>
      <c r="BF160" s="153">
        <f t="shared" si="5"/>
        <v>0</v>
      </c>
      <c r="BG160" s="153">
        <f t="shared" si="6"/>
        <v>0</v>
      </c>
      <c r="BH160" s="153">
        <f t="shared" si="7"/>
        <v>0</v>
      </c>
      <c r="BI160" s="153">
        <f t="shared" si="8"/>
        <v>0</v>
      </c>
      <c r="BJ160" s="14" t="s">
        <v>78</v>
      </c>
      <c r="BK160" s="153">
        <f t="shared" si="9"/>
        <v>0</v>
      </c>
      <c r="BL160" s="14" t="s">
        <v>142</v>
      </c>
      <c r="BM160" s="152" t="s">
        <v>131</v>
      </c>
    </row>
    <row r="161" spans="1:65" s="12" customFormat="1" ht="22.9" customHeight="1" x14ac:dyDescent="0.2">
      <c r="B161" s="127"/>
      <c r="D161" s="128" t="s">
        <v>70</v>
      </c>
      <c r="E161" s="138" t="s">
        <v>749</v>
      </c>
      <c r="F161" s="138" t="s">
        <v>750</v>
      </c>
      <c r="I161" s="130"/>
      <c r="J161" s="139">
        <f>BK161</f>
        <v>0</v>
      </c>
      <c r="L161" s="127"/>
      <c r="M161" s="132"/>
      <c r="N161" s="133"/>
      <c r="O161" s="133"/>
      <c r="P161" s="134">
        <f>SUM(P162:P166)</f>
        <v>0</v>
      </c>
      <c r="Q161" s="133"/>
      <c r="R161" s="134">
        <f>SUM(R162:R166)</f>
        <v>0</v>
      </c>
      <c r="S161" s="133"/>
      <c r="T161" s="135">
        <f>SUM(T162:T166)</f>
        <v>0</v>
      </c>
      <c r="AR161" s="128" t="s">
        <v>78</v>
      </c>
      <c r="AT161" s="136" t="s">
        <v>70</v>
      </c>
      <c r="AU161" s="136" t="s">
        <v>78</v>
      </c>
      <c r="AY161" s="128" t="s">
        <v>123</v>
      </c>
      <c r="BK161" s="137">
        <f>SUM(BK162:BK166)</f>
        <v>0</v>
      </c>
    </row>
    <row r="162" spans="1:65" s="2" customFormat="1" ht="72" x14ac:dyDescent="0.2">
      <c r="A162" s="29"/>
      <c r="B162" s="140"/>
      <c r="C162" s="141" t="s">
        <v>285</v>
      </c>
      <c r="D162" s="141" t="s">
        <v>126</v>
      </c>
      <c r="E162" s="142" t="s">
        <v>751</v>
      </c>
      <c r="F162" s="143" t="s">
        <v>752</v>
      </c>
      <c r="G162" s="144" t="s">
        <v>655</v>
      </c>
      <c r="H162" s="145">
        <v>96</v>
      </c>
      <c r="I162" s="146"/>
      <c r="J162" s="147">
        <f>ROUND(I162*H162,2)</f>
        <v>0</v>
      </c>
      <c r="K162" s="143" t="s">
        <v>166</v>
      </c>
      <c r="L162" s="30"/>
      <c r="M162" s="148" t="s">
        <v>1</v>
      </c>
      <c r="N162" s="149" t="s">
        <v>36</v>
      </c>
      <c r="O162" s="55"/>
      <c r="P162" s="150">
        <f>O162*H162</f>
        <v>0</v>
      </c>
      <c r="Q162" s="150">
        <v>0</v>
      </c>
      <c r="R162" s="150">
        <f>Q162*H162</f>
        <v>0</v>
      </c>
      <c r="S162" s="150">
        <v>0</v>
      </c>
      <c r="T162" s="151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2" t="s">
        <v>142</v>
      </c>
      <c r="AT162" s="152" t="s">
        <v>126</v>
      </c>
      <c r="AU162" s="152" t="s">
        <v>80</v>
      </c>
      <c r="AY162" s="14" t="s">
        <v>123</v>
      </c>
      <c r="BE162" s="153">
        <f>IF(N162="základní",J162,0)</f>
        <v>0</v>
      </c>
      <c r="BF162" s="153">
        <f>IF(N162="snížená",J162,0)</f>
        <v>0</v>
      </c>
      <c r="BG162" s="153">
        <f>IF(N162="zákl. přenesená",J162,0)</f>
        <v>0</v>
      </c>
      <c r="BH162" s="153">
        <f>IF(N162="sníž. přenesená",J162,0)</f>
        <v>0</v>
      </c>
      <c r="BI162" s="153">
        <f>IF(N162="nulová",J162,0)</f>
        <v>0</v>
      </c>
      <c r="BJ162" s="14" t="s">
        <v>78</v>
      </c>
      <c r="BK162" s="153">
        <f>ROUND(I162*H162,2)</f>
        <v>0</v>
      </c>
      <c r="BL162" s="14" t="s">
        <v>142</v>
      </c>
      <c r="BM162" s="152" t="s">
        <v>288</v>
      </c>
    </row>
    <row r="163" spans="1:65" s="2" customFormat="1" ht="66.75" customHeight="1" x14ac:dyDescent="0.2">
      <c r="A163" s="29"/>
      <c r="B163" s="140"/>
      <c r="C163" s="141" t="s">
        <v>222</v>
      </c>
      <c r="D163" s="141" t="s">
        <v>126</v>
      </c>
      <c r="E163" s="142" t="s">
        <v>753</v>
      </c>
      <c r="F163" s="143" t="s">
        <v>754</v>
      </c>
      <c r="G163" s="144" t="s">
        <v>655</v>
      </c>
      <c r="H163" s="145">
        <v>16</v>
      </c>
      <c r="I163" s="146"/>
      <c r="J163" s="147">
        <f>ROUND(I163*H163,2)</f>
        <v>0</v>
      </c>
      <c r="K163" s="143" t="s">
        <v>166</v>
      </c>
      <c r="L163" s="30"/>
      <c r="M163" s="148" t="s">
        <v>1</v>
      </c>
      <c r="N163" s="149" t="s">
        <v>36</v>
      </c>
      <c r="O163" s="55"/>
      <c r="P163" s="150">
        <f>O163*H163</f>
        <v>0</v>
      </c>
      <c r="Q163" s="150">
        <v>0</v>
      </c>
      <c r="R163" s="150">
        <f>Q163*H163</f>
        <v>0</v>
      </c>
      <c r="S163" s="150">
        <v>0</v>
      </c>
      <c r="T163" s="151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2" t="s">
        <v>142</v>
      </c>
      <c r="AT163" s="152" t="s">
        <v>126</v>
      </c>
      <c r="AU163" s="152" t="s">
        <v>80</v>
      </c>
      <c r="AY163" s="14" t="s">
        <v>123</v>
      </c>
      <c r="BE163" s="153">
        <f>IF(N163="základní",J163,0)</f>
        <v>0</v>
      </c>
      <c r="BF163" s="153">
        <f>IF(N163="snížená",J163,0)</f>
        <v>0</v>
      </c>
      <c r="BG163" s="153">
        <f>IF(N163="zákl. přenesená",J163,0)</f>
        <v>0</v>
      </c>
      <c r="BH163" s="153">
        <f>IF(N163="sníž. přenesená",J163,0)</f>
        <v>0</v>
      </c>
      <c r="BI163" s="153">
        <f>IF(N163="nulová",J163,0)</f>
        <v>0</v>
      </c>
      <c r="BJ163" s="14" t="s">
        <v>78</v>
      </c>
      <c r="BK163" s="153">
        <f>ROUND(I163*H163,2)</f>
        <v>0</v>
      </c>
      <c r="BL163" s="14" t="s">
        <v>142</v>
      </c>
      <c r="BM163" s="152" t="s">
        <v>431</v>
      </c>
    </row>
    <row r="164" spans="1:65" s="2" customFormat="1" ht="72" x14ac:dyDescent="0.2">
      <c r="A164" s="29"/>
      <c r="B164" s="140"/>
      <c r="C164" s="141" t="s">
        <v>294</v>
      </c>
      <c r="D164" s="141" t="s">
        <v>126</v>
      </c>
      <c r="E164" s="142" t="s">
        <v>755</v>
      </c>
      <c r="F164" s="143" t="s">
        <v>756</v>
      </c>
      <c r="G164" s="144" t="s">
        <v>655</v>
      </c>
      <c r="H164" s="145">
        <v>32</v>
      </c>
      <c r="I164" s="146"/>
      <c r="J164" s="147">
        <f>ROUND(I164*H164,2)</f>
        <v>0</v>
      </c>
      <c r="K164" s="143" t="s">
        <v>166</v>
      </c>
      <c r="L164" s="30"/>
      <c r="M164" s="148" t="s">
        <v>1</v>
      </c>
      <c r="N164" s="149" t="s">
        <v>36</v>
      </c>
      <c r="O164" s="55"/>
      <c r="P164" s="150">
        <f>O164*H164</f>
        <v>0</v>
      </c>
      <c r="Q164" s="150">
        <v>0</v>
      </c>
      <c r="R164" s="150">
        <f>Q164*H164</f>
        <v>0</v>
      </c>
      <c r="S164" s="150">
        <v>0</v>
      </c>
      <c r="T164" s="151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2" t="s">
        <v>142</v>
      </c>
      <c r="AT164" s="152" t="s">
        <v>126</v>
      </c>
      <c r="AU164" s="152" t="s">
        <v>80</v>
      </c>
      <c r="AY164" s="14" t="s">
        <v>123</v>
      </c>
      <c r="BE164" s="153">
        <f>IF(N164="základní",J164,0)</f>
        <v>0</v>
      </c>
      <c r="BF164" s="153">
        <f>IF(N164="snížená",J164,0)</f>
        <v>0</v>
      </c>
      <c r="BG164" s="153">
        <f>IF(N164="zákl. přenesená",J164,0)</f>
        <v>0</v>
      </c>
      <c r="BH164" s="153">
        <f>IF(N164="sníž. přenesená",J164,0)</f>
        <v>0</v>
      </c>
      <c r="BI164" s="153">
        <f>IF(N164="nulová",J164,0)</f>
        <v>0</v>
      </c>
      <c r="BJ164" s="14" t="s">
        <v>78</v>
      </c>
      <c r="BK164" s="153">
        <f>ROUND(I164*H164,2)</f>
        <v>0</v>
      </c>
      <c r="BL164" s="14" t="s">
        <v>142</v>
      </c>
      <c r="BM164" s="152" t="s">
        <v>297</v>
      </c>
    </row>
    <row r="165" spans="1:65" s="2" customFormat="1" ht="33" customHeight="1" x14ac:dyDescent="0.2">
      <c r="A165" s="29"/>
      <c r="B165" s="140"/>
      <c r="C165" s="141" t="s">
        <v>298</v>
      </c>
      <c r="D165" s="141" t="s">
        <v>126</v>
      </c>
      <c r="E165" s="142" t="s">
        <v>757</v>
      </c>
      <c r="F165" s="143" t="s">
        <v>758</v>
      </c>
      <c r="G165" s="144" t="s">
        <v>175</v>
      </c>
      <c r="H165" s="145">
        <v>2</v>
      </c>
      <c r="I165" s="146"/>
      <c r="J165" s="147">
        <f>ROUND(I165*H165,2)</f>
        <v>0</v>
      </c>
      <c r="K165" s="143" t="s">
        <v>166</v>
      </c>
      <c r="L165" s="30"/>
      <c r="M165" s="148" t="s">
        <v>1</v>
      </c>
      <c r="N165" s="149" t="s">
        <v>36</v>
      </c>
      <c r="O165" s="55"/>
      <c r="P165" s="150">
        <f>O165*H165</f>
        <v>0</v>
      </c>
      <c r="Q165" s="150">
        <v>0</v>
      </c>
      <c r="R165" s="150">
        <f>Q165*H165</f>
        <v>0</v>
      </c>
      <c r="S165" s="150">
        <v>0</v>
      </c>
      <c r="T165" s="151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2" t="s">
        <v>142</v>
      </c>
      <c r="AT165" s="152" t="s">
        <v>126</v>
      </c>
      <c r="AU165" s="152" t="s">
        <v>80</v>
      </c>
      <c r="AY165" s="14" t="s">
        <v>123</v>
      </c>
      <c r="BE165" s="153">
        <f>IF(N165="základní",J165,0)</f>
        <v>0</v>
      </c>
      <c r="BF165" s="153">
        <f>IF(N165="snížená",J165,0)</f>
        <v>0</v>
      </c>
      <c r="BG165" s="153">
        <f>IF(N165="zákl. přenesená",J165,0)</f>
        <v>0</v>
      </c>
      <c r="BH165" s="153">
        <f>IF(N165="sníž. přenesená",J165,0)</f>
        <v>0</v>
      </c>
      <c r="BI165" s="153">
        <f>IF(N165="nulová",J165,0)</f>
        <v>0</v>
      </c>
      <c r="BJ165" s="14" t="s">
        <v>78</v>
      </c>
      <c r="BK165" s="153">
        <f>ROUND(I165*H165,2)</f>
        <v>0</v>
      </c>
      <c r="BL165" s="14" t="s">
        <v>142</v>
      </c>
      <c r="BM165" s="152" t="s">
        <v>301</v>
      </c>
    </row>
    <row r="166" spans="1:65" s="2" customFormat="1" ht="66.75" customHeight="1" x14ac:dyDescent="0.2">
      <c r="A166" s="29"/>
      <c r="B166" s="140"/>
      <c r="C166" s="141" t="s">
        <v>302</v>
      </c>
      <c r="D166" s="141" t="s">
        <v>126</v>
      </c>
      <c r="E166" s="142" t="s">
        <v>759</v>
      </c>
      <c r="F166" s="143" t="s">
        <v>760</v>
      </c>
      <c r="G166" s="144" t="s">
        <v>175</v>
      </c>
      <c r="H166" s="145">
        <v>98</v>
      </c>
      <c r="I166" s="146"/>
      <c r="J166" s="147">
        <f>ROUND(I166*H166,2)</f>
        <v>0</v>
      </c>
      <c r="K166" s="143" t="s">
        <v>166</v>
      </c>
      <c r="L166" s="30"/>
      <c r="M166" s="148" t="s">
        <v>1</v>
      </c>
      <c r="N166" s="149" t="s">
        <v>36</v>
      </c>
      <c r="O166" s="55"/>
      <c r="P166" s="150">
        <f>O166*H166</f>
        <v>0</v>
      </c>
      <c r="Q166" s="150">
        <v>0</v>
      </c>
      <c r="R166" s="150">
        <f>Q166*H166</f>
        <v>0</v>
      </c>
      <c r="S166" s="150">
        <v>0</v>
      </c>
      <c r="T166" s="151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2" t="s">
        <v>142</v>
      </c>
      <c r="AT166" s="152" t="s">
        <v>126</v>
      </c>
      <c r="AU166" s="152" t="s">
        <v>80</v>
      </c>
      <c r="AY166" s="14" t="s">
        <v>123</v>
      </c>
      <c r="BE166" s="153">
        <f>IF(N166="základní",J166,0)</f>
        <v>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14" t="s">
        <v>78</v>
      </c>
      <c r="BK166" s="153">
        <f>ROUND(I166*H166,2)</f>
        <v>0</v>
      </c>
      <c r="BL166" s="14" t="s">
        <v>142</v>
      </c>
      <c r="BM166" s="152" t="s">
        <v>305</v>
      </c>
    </row>
    <row r="167" spans="1:65" s="12" customFormat="1" ht="22.9" customHeight="1" x14ac:dyDescent="0.2">
      <c r="B167" s="127"/>
      <c r="D167" s="128" t="s">
        <v>70</v>
      </c>
      <c r="E167" s="138" t="s">
        <v>761</v>
      </c>
      <c r="F167" s="138" t="s">
        <v>762</v>
      </c>
      <c r="I167" s="130"/>
      <c r="J167" s="139">
        <f>BK167</f>
        <v>0</v>
      </c>
      <c r="L167" s="127"/>
      <c r="M167" s="132"/>
      <c r="N167" s="133"/>
      <c r="O167" s="133"/>
      <c r="P167" s="134">
        <f>SUM(P168:P169)</f>
        <v>0</v>
      </c>
      <c r="Q167" s="133"/>
      <c r="R167" s="134">
        <f>SUM(R168:R169)</f>
        <v>0</v>
      </c>
      <c r="S167" s="133"/>
      <c r="T167" s="135">
        <f>SUM(T168:T169)</f>
        <v>0</v>
      </c>
      <c r="AR167" s="128" t="s">
        <v>78</v>
      </c>
      <c r="AT167" s="136" t="s">
        <v>70</v>
      </c>
      <c r="AU167" s="136" t="s">
        <v>78</v>
      </c>
      <c r="AY167" s="128" t="s">
        <v>123</v>
      </c>
      <c r="BK167" s="137">
        <f>SUM(BK168:BK169)</f>
        <v>0</v>
      </c>
    </row>
    <row r="168" spans="1:65" s="2" customFormat="1" ht="24" x14ac:dyDescent="0.2">
      <c r="A168" s="29"/>
      <c r="B168" s="140"/>
      <c r="C168" s="141" t="s">
        <v>232</v>
      </c>
      <c r="D168" s="141" t="s">
        <v>126</v>
      </c>
      <c r="E168" s="142" t="s">
        <v>763</v>
      </c>
      <c r="F168" s="143" t="s">
        <v>764</v>
      </c>
      <c r="G168" s="144" t="s">
        <v>175</v>
      </c>
      <c r="H168" s="145">
        <v>2</v>
      </c>
      <c r="I168" s="146"/>
      <c r="J168" s="147">
        <f>ROUND(I168*H168,2)</f>
        <v>0</v>
      </c>
      <c r="K168" s="143" t="s">
        <v>166</v>
      </c>
      <c r="L168" s="30"/>
      <c r="M168" s="148" t="s">
        <v>1</v>
      </c>
      <c r="N168" s="149" t="s">
        <v>36</v>
      </c>
      <c r="O168" s="55"/>
      <c r="P168" s="150">
        <f>O168*H168</f>
        <v>0</v>
      </c>
      <c r="Q168" s="150">
        <v>0</v>
      </c>
      <c r="R168" s="150">
        <f>Q168*H168</f>
        <v>0</v>
      </c>
      <c r="S168" s="150">
        <v>0</v>
      </c>
      <c r="T168" s="151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2" t="s">
        <v>142</v>
      </c>
      <c r="AT168" s="152" t="s">
        <v>126</v>
      </c>
      <c r="AU168" s="152" t="s">
        <v>80</v>
      </c>
      <c r="AY168" s="14" t="s">
        <v>123</v>
      </c>
      <c r="BE168" s="153">
        <f>IF(N168="základní",J168,0)</f>
        <v>0</v>
      </c>
      <c r="BF168" s="153">
        <f>IF(N168="snížená",J168,0)</f>
        <v>0</v>
      </c>
      <c r="BG168" s="153">
        <f>IF(N168="zákl. přenesená",J168,0)</f>
        <v>0</v>
      </c>
      <c r="BH168" s="153">
        <f>IF(N168="sníž. přenesená",J168,0)</f>
        <v>0</v>
      </c>
      <c r="BI168" s="153">
        <f>IF(N168="nulová",J168,0)</f>
        <v>0</v>
      </c>
      <c r="BJ168" s="14" t="s">
        <v>78</v>
      </c>
      <c r="BK168" s="153">
        <f>ROUND(I168*H168,2)</f>
        <v>0</v>
      </c>
      <c r="BL168" s="14" t="s">
        <v>142</v>
      </c>
      <c r="BM168" s="152" t="s">
        <v>462</v>
      </c>
    </row>
    <row r="169" spans="1:65" s="2" customFormat="1" ht="24" x14ac:dyDescent="0.2">
      <c r="A169" s="29"/>
      <c r="B169" s="140"/>
      <c r="C169" s="141" t="s">
        <v>311</v>
      </c>
      <c r="D169" s="141" t="s">
        <v>126</v>
      </c>
      <c r="E169" s="142" t="s">
        <v>765</v>
      </c>
      <c r="F169" s="143" t="s">
        <v>766</v>
      </c>
      <c r="G169" s="144" t="s">
        <v>175</v>
      </c>
      <c r="H169" s="145">
        <v>2</v>
      </c>
      <c r="I169" s="146"/>
      <c r="J169" s="147">
        <f>ROUND(I169*H169,2)</f>
        <v>0</v>
      </c>
      <c r="K169" s="143" t="s">
        <v>166</v>
      </c>
      <c r="L169" s="30"/>
      <c r="M169" s="148" t="s">
        <v>1</v>
      </c>
      <c r="N169" s="149" t="s">
        <v>36</v>
      </c>
      <c r="O169" s="55"/>
      <c r="P169" s="150">
        <f>O169*H169</f>
        <v>0</v>
      </c>
      <c r="Q169" s="150">
        <v>0</v>
      </c>
      <c r="R169" s="150">
        <f>Q169*H169</f>
        <v>0</v>
      </c>
      <c r="S169" s="150">
        <v>0</v>
      </c>
      <c r="T169" s="151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2" t="s">
        <v>142</v>
      </c>
      <c r="AT169" s="152" t="s">
        <v>126</v>
      </c>
      <c r="AU169" s="152" t="s">
        <v>80</v>
      </c>
      <c r="AY169" s="14" t="s">
        <v>123</v>
      </c>
      <c r="BE169" s="153">
        <f>IF(N169="základní",J169,0)</f>
        <v>0</v>
      </c>
      <c r="BF169" s="153">
        <f>IF(N169="snížená",J169,0)</f>
        <v>0</v>
      </c>
      <c r="BG169" s="153">
        <f>IF(N169="zákl. přenesená",J169,0)</f>
        <v>0</v>
      </c>
      <c r="BH169" s="153">
        <f>IF(N169="sníž. přenesená",J169,0)</f>
        <v>0</v>
      </c>
      <c r="BI169" s="153">
        <f>IF(N169="nulová",J169,0)</f>
        <v>0</v>
      </c>
      <c r="BJ169" s="14" t="s">
        <v>78</v>
      </c>
      <c r="BK169" s="153">
        <f>ROUND(I169*H169,2)</f>
        <v>0</v>
      </c>
      <c r="BL169" s="14" t="s">
        <v>142</v>
      </c>
      <c r="BM169" s="152" t="s">
        <v>314</v>
      </c>
    </row>
    <row r="170" spans="1:65" s="12" customFormat="1" ht="22.9" customHeight="1" x14ac:dyDescent="0.2">
      <c r="B170" s="127"/>
      <c r="D170" s="128" t="s">
        <v>70</v>
      </c>
      <c r="E170" s="138" t="s">
        <v>767</v>
      </c>
      <c r="F170" s="138" t="s">
        <v>768</v>
      </c>
      <c r="I170" s="130"/>
      <c r="J170" s="139">
        <f>BK170</f>
        <v>0</v>
      </c>
      <c r="L170" s="127"/>
      <c r="M170" s="132"/>
      <c r="N170" s="133"/>
      <c r="O170" s="133"/>
      <c r="P170" s="134">
        <f>P171</f>
        <v>0</v>
      </c>
      <c r="Q170" s="133"/>
      <c r="R170" s="134">
        <f>R171</f>
        <v>0</v>
      </c>
      <c r="S170" s="133"/>
      <c r="T170" s="135">
        <f>T171</f>
        <v>0</v>
      </c>
      <c r="AR170" s="128" t="s">
        <v>78</v>
      </c>
      <c r="AT170" s="136" t="s">
        <v>70</v>
      </c>
      <c r="AU170" s="136" t="s">
        <v>78</v>
      </c>
      <c r="AY170" s="128" t="s">
        <v>123</v>
      </c>
      <c r="BK170" s="137">
        <f>BK171</f>
        <v>0</v>
      </c>
    </row>
    <row r="171" spans="1:65" s="2" customFormat="1" ht="36" x14ac:dyDescent="0.2">
      <c r="A171" s="29"/>
      <c r="B171" s="140"/>
      <c r="C171" s="141" t="s">
        <v>315</v>
      </c>
      <c r="D171" s="141" t="s">
        <v>126</v>
      </c>
      <c r="E171" s="142" t="s">
        <v>662</v>
      </c>
      <c r="F171" s="143" t="s">
        <v>663</v>
      </c>
      <c r="G171" s="144" t="s">
        <v>655</v>
      </c>
      <c r="H171" s="145">
        <v>16</v>
      </c>
      <c r="I171" s="146"/>
      <c r="J171" s="147">
        <f>ROUND(I171*H171,2)</f>
        <v>0</v>
      </c>
      <c r="K171" s="143" t="s">
        <v>166</v>
      </c>
      <c r="L171" s="30"/>
      <c r="M171" s="148" t="s">
        <v>1</v>
      </c>
      <c r="N171" s="149" t="s">
        <v>36</v>
      </c>
      <c r="O171" s="55"/>
      <c r="P171" s="150">
        <f>O171*H171</f>
        <v>0</v>
      </c>
      <c r="Q171" s="150">
        <v>0</v>
      </c>
      <c r="R171" s="150">
        <f>Q171*H171</f>
        <v>0</v>
      </c>
      <c r="S171" s="150">
        <v>0</v>
      </c>
      <c r="T171" s="151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2" t="s">
        <v>142</v>
      </c>
      <c r="AT171" s="152" t="s">
        <v>126</v>
      </c>
      <c r="AU171" s="152" t="s">
        <v>80</v>
      </c>
      <c r="AY171" s="14" t="s">
        <v>123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14" t="s">
        <v>78</v>
      </c>
      <c r="BK171" s="153">
        <f>ROUND(I171*H171,2)</f>
        <v>0</v>
      </c>
      <c r="BL171" s="14" t="s">
        <v>142</v>
      </c>
      <c r="BM171" s="152" t="s">
        <v>318</v>
      </c>
    </row>
    <row r="172" spans="1:65" s="12" customFormat="1" ht="22.9" customHeight="1" x14ac:dyDescent="0.2">
      <c r="B172" s="127"/>
      <c r="D172" s="128" t="s">
        <v>70</v>
      </c>
      <c r="E172" s="138" t="s">
        <v>769</v>
      </c>
      <c r="F172" s="138" t="s">
        <v>770</v>
      </c>
      <c r="I172" s="130"/>
      <c r="J172" s="139">
        <f>BK172</f>
        <v>0</v>
      </c>
      <c r="L172" s="127"/>
      <c r="M172" s="132"/>
      <c r="N172" s="133"/>
      <c r="O172" s="133"/>
      <c r="P172" s="134">
        <f>P173</f>
        <v>0</v>
      </c>
      <c r="Q172" s="133"/>
      <c r="R172" s="134">
        <f>R173</f>
        <v>0</v>
      </c>
      <c r="S172" s="133"/>
      <c r="T172" s="135">
        <f>T173</f>
        <v>0</v>
      </c>
      <c r="AR172" s="128" t="s">
        <v>78</v>
      </c>
      <c r="AT172" s="136" t="s">
        <v>70</v>
      </c>
      <c r="AU172" s="136" t="s">
        <v>78</v>
      </c>
      <c r="AY172" s="128" t="s">
        <v>123</v>
      </c>
      <c r="BK172" s="137">
        <f>BK173</f>
        <v>0</v>
      </c>
    </row>
    <row r="173" spans="1:65" s="2" customFormat="1" ht="33" customHeight="1" x14ac:dyDescent="0.2">
      <c r="A173" s="29"/>
      <c r="B173" s="140"/>
      <c r="C173" s="141" t="s">
        <v>319</v>
      </c>
      <c r="D173" s="141" t="s">
        <v>126</v>
      </c>
      <c r="E173" s="142" t="s">
        <v>658</v>
      </c>
      <c r="F173" s="143" t="s">
        <v>659</v>
      </c>
      <c r="G173" s="144" t="s">
        <v>655</v>
      </c>
      <c r="H173" s="145">
        <v>48</v>
      </c>
      <c r="I173" s="146"/>
      <c r="J173" s="147">
        <f>ROUND(I173*H173,2)</f>
        <v>0</v>
      </c>
      <c r="K173" s="143" t="s">
        <v>166</v>
      </c>
      <c r="L173" s="30"/>
      <c r="M173" s="177" t="s">
        <v>1</v>
      </c>
      <c r="N173" s="178" t="s">
        <v>36</v>
      </c>
      <c r="O173" s="161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2" t="s">
        <v>142</v>
      </c>
      <c r="AT173" s="152" t="s">
        <v>126</v>
      </c>
      <c r="AU173" s="152" t="s">
        <v>80</v>
      </c>
      <c r="AY173" s="14" t="s">
        <v>123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4" t="s">
        <v>78</v>
      </c>
      <c r="BK173" s="153">
        <f>ROUND(I173*H173,2)</f>
        <v>0</v>
      </c>
      <c r="BL173" s="14" t="s">
        <v>142</v>
      </c>
      <c r="BM173" s="152" t="s">
        <v>322</v>
      </c>
    </row>
    <row r="174" spans="1:65" s="2" customFormat="1" ht="6.95" customHeight="1" x14ac:dyDescent="0.2">
      <c r="A174" s="29"/>
      <c r="B174" s="44"/>
      <c r="C174" s="45"/>
      <c r="D174" s="45"/>
      <c r="E174" s="45"/>
      <c r="F174" s="45"/>
      <c r="G174" s="45"/>
      <c r="H174" s="45"/>
      <c r="I174" s="45"/>
      <c r="J174" s="45"/>
      <c r="K174" s="45"/>
      <c r="L174" s="30"/>
      <c r="M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</row>
  </sheetData>
  <autoFilter ref="C122:K173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1"/>
  <sheetViews>
    <sheetView showGridLines="0" topLeftCell="A158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89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97</v>
      </c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16.5" customHeight="1" x14ac:dyDescent="0.2">
      <c r="B7" s="17"/>
      <c r="E7" s="222" t="str">
        <f>'Rekapitulace stavby'!K6</f>
        <v>Oprava rozvodů elektrické energie v žst. České Budějovice /TS 22/0,4 kV  Trägerova  ul.</v>
      </c>
      <c r="F7" s="223"/>
      <c r="G7" s="223"/>
      <c r="H7" s="223"/>
      <c r="L7" s="17"/>
    </row>
    <row r="8" spans="1:46" s="2" customFormat="1" ht="12" customHeight="1" x14ac:dyDescent="0.2">
      <c r="A8" s="29"/>
      <c r="B8" s="30"/>
      <c r="C8" s="29"/>
      <c r="D8" s="24" t="s">
        <v>98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1" t="s">
        <v>771</v>
      </c>
      <c r="F9" s="221"/>
      <c r="G9" s="221"/>
      <c r="H9" s="22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24" t="str">
        <f>'Rekapitulace stavby'!E14</f>
        <v>Vyplň údaj</v>
      </c>
      <c r="F18" s="216"/>
      <c r="G18" s="216"/>
      <c r="H18" s="216"/>
      <c r="I18" s="2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1"/>
      <c r="B27" s="92"/>
      <c r="C27" s="91"/>
      <c r="D27" s="91"/>
      <c r="E27" s="220" t="s">
        <v>1</v>
      </c>
      <c r="F27" s="220"/>
      <c r="G27" s="220"/>
      <c r="H27" s="220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31</v>
      </c>
      <c r="E30" s="29"/>
      <c r="F30" s="29"/>
      <c r="G30" s="29"/>
      <c r="H30" s="29"/>
      <c r="I30" s="29"/>
      <c r="J30" s="68">
        <f>ROUND(J144,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35</v>
      </c>
      <c r="E33" s="24" t="s">
        <v>36</v>
      </c>
      <c r="F33" s="96">
        <f>ROUND((SUM(BE144:BE390)),  2)</f>
        <v>0</v>
      </c>
      <c r="G33" s="29"/>
      <c r="H33" s="29"/>
      <c r="I33" s="97">
        <v>0.21</v>
      </c>
      <c r="J33" s="96">
        <f>ROUND(((SUM(BE144:BE390))*I33),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37</v>
      </c>
      <c r="F34" s="96">
        <f>ROUND((SUM(BF144:BF390)),  2)</f>
        <v>0</v>
      </c>
      <c r="G34" s="29"/>
      <c r="H34" s="29"/>
      <c r="I34" s="97">
        <v>0.15</v>
      </c>
      <c r="J34" s="96">
        <f>ROUND(((SUM(BF144:BF390))*I34),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38</v>
      </c>
      <c r="F35" s="96">
        <f>ROUND((SUM(BG144:BG390)),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39</v>
      </c>
      <c r="F36" s="96">
        <f>ROUND((SUM(BH144:BH390)),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96">
        <f>ROUND((SUM(BI144:BI390)),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41</v>
      </c>
      <c r="E39" s="57"/>
      <c r="F39" s="57"/>
      <c r="G39" s="100" t="s">
        <v>42</v>
      </c>
      <c r="H39" s="101" t="s">
        <v>43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46</v>
      </c>
      <c r="E61" s="32"/>
      <c r="F61" s="104" t="s">
        <v>47</v>
      </c>
      <c r="G61" s="42" t="s">
        <v>46</v>
      </c>
      <c r="H61" s="32"/>
      <c r="I61" s="32"/>
      <c r="J61" s="10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46</v>
      </c>
      <c r="E76" s="32"/>
      <c r="F76" s="104" t="s">
        <v>47</v>
      </c>
      <c r="G76" s="42" t="s">
        <v>46</v>
      </c>
      <c r="H76" s="32"/>
      <c r="I76" s="32"/>
      <c r="J76" s="10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2" t="str">
        <f>E7</f>
        <v>Oprava rozvodů elektrické energie v žst. České Budějovice /TS 22/0,4 kV  Trägerova  ul.</v>
      </c>
      <c r="F85" s="223"/>
      <c r="G85" s="223"/>
      <c r="H85" s="22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1" t="str">
        <f>E9</f>
        <v>PS 350.3 - Technologie - ...</v>
      </c>
      <c r="F87" s="221"/>
      <c r="G87" s="221"/>
      <c r="H87" s="22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101</v>
      </c>
      <c r="D94" s="98"/>
      <c r="E94" s="98"/>
      <c r="F94" s="98"/>
      <c r="G94" s="98"/>
      <c r="H94" s="98"/>
      <c r="I94" s="98"/>
      <c r="J94" s="107" t="s">
        <v>102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103</v>
      </c>
      <c r="D96" s="29"/>
      <c r="E96" s="29"/>
      <c r="F96" s="29"/>
      <c r="G96" s="29"/>
      <c r="H96" s="29"/>
      <c r="I96" s="29"/>
      <c r="J96" s="68">
        <f>J144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2:12" s="9" customFormat="1" ht="24.95" customHeight="1" x14ac:dyDescent="0.2">
      <c r="B97" s="109"/>
      <c r="D97" s="110" t="s">
        <v>149</v>
      </c>
      <c r="E97" s="111"/>
      <c r="F97" s="111"/>
      <c r="G97" s="111"/>
      <c r="H97" s="111"/>
      <c r="I97" s="111"/>
      <c r="J97" s="112">
        <f>J145</f>
        <v>0</v>
      </c>
      <c r="L97" s="109"/>
    </row>
    <row r="98" spans="2:12" s="10" customFormat="1" ht="19.899999999999999" customHeight="1" x14ac:dyDescent="0.2">
      <c r="B98" s="113"/>
      <c r="D98" s="114" t="s">
        <v>772</v>
      </c>
      <c r="E98" s="115"/>
      <c r="F98" s="115"/>
      <c r="G98" s="115"/>
      <c r="H98" s="115"/>
      <c r="I98" s="115"/>
      <c r="J98" s="116">
        <f>J146</f>
        <v>0</v>
      </c>
      <c r="L98" s="113"/>
    </row>
    <row r="99" spans="2:12" s="10" customFormat="1" ht="19.899999999999999" customHeight="1" x14ac:dyDescent="0.2">
      <c r="B99" s="113"/>
      <c r="D99" s="114" t="s">
        <v>773</v>
      </c>
      <c r="E99" s="115"/>
      <c r="F99" s="115"/>
      <c r="G99" s="115"/>
      <c r="H99" s="115"/>
      <c r="I99" s="115"/>
      <c r="J99" s="116">
        <f>J152</f>
        <v>0</v>
      </c>
      <c r="L99" s="113"/>
    </row>
    <row r="100" spans="2:12" s="10" customFormat="1" ht="19.899999999999999" customHeight="1" x14ac:dyDescent="0.2">
      <c r="B100" s="113"/>
      <c r="D100" s="114" t="s">
        <v>774</v>
      </c>
      <c r="E100" s="115"/>
      <c r="F100" s="115"/>
      <c r="G100" s="115"/>
      <c r="H100" s="115"/>
      <c r="I100" s="115"/>
      <c r="J100" s="116">
        <f>J155</f>
        <v>0</v>
      </c>
      <c r="L100" s="113"/>
    </row>
    <row r="101" spans="2:12" s="10" customFormat="1" ht="19.899999999999999" customHeight="1" x14ac:dyDescent="0.2">
      <c r="B101" s="113"/>
      <c r="D101" s="114" t="s">
        <v>775</v>
      </c>
      <c r="E101" s="115"/>
      <c r="F101" s="115"/>
      <c r="G101" s="115"/>
      <c r="H101" s="115"/>
      <c r="I101" s="115"/>
      <c r="J101" s="116">
        <f>J163</f>
        <v>0</v>
      </c>
      <c r="L101" s="113"/>
    </row>
    <row r="102" spans="2:12" s="10" customFormat="1" ht="19.899999999999999" customHeight="1" x14ac:dyDescent="0.2">
      <c r="B102" s="113"/>
      <c r="D102" s="114" t="s">
        <v>776</v>
      </c>
      <c r="E102" s="115"/>
      <c r="F102" s="115"/>
      <c r="G102" s="115"/>
      <c r="H102" s="115"/>
      <c r="I102" s="115"/>
      <c r="J102" s="116">
        <f>J164</f>
        <v>0</v>
      </c>
      <c r="L102" s="113"/>
    </row>
    <row r="103" spans="2:12" s="10" customFormat="1" ht="19.899999999999999" customHeight="1" x14ac:dyDescent="0.2">
      <c r="B103" s="113"/>
      <c r="D103" s="114" t="s">
        <v>777</v>
      </c>
      <c r="E103" s="115"/>
      <c r="F103" s="115"/>
      <c r="G103" s="115"/>
      <c r="H103" s="115"/>
      <c r="I103" s="115"/>
      <c r="J103" s="116">
        <f>J180</f>
        <v>0</v>
      </c>
      <c r="L103" s="113"/>
    </row>
    <row r="104" spans="2:12" s="10" customFormat="1" ht="19.899999999999999" customHeight="1" x14ac:dyDescent="0.2">
      <c r="B104" s="113"/>
      <c r="D104" s="114" t="s">
        <v>778</v>
      </c>
      <c r="E104" s="115"/>
      <c r="F104" s="115"/>
      <c r="G104" s="115"/>
      <c r="H104" s="115"/>
      <c r="I104" s="115"/>
      <c r="J104" s="116">
        <f>J197</f>
        <v>0</v>
      </c>
      <c r="L104" s="113"/>
    </row>
    <row r="105" spans="2:12" s="10" customFormat="1" ht="19.899999999999999" customHeight="1" x14ac:dyDescent="0.2">
      <c r="B105" s="113"/>
      <c r="D105" s="114" t="s">
        <v>779</v>
      </c>
      <c r="E105" s="115"/>
      <c r="F105" s="115"/>
      <c r="G105" s="115"/>
      <c r="H105" s="115"/>
      <c r="I105" s="115"/>
      <c r="J105" s="116">
        <f>J198</f>
        <v>0</v>
      </c>
      <c r="L105" s="113"/>
    </row>
    <row r="106" spans="2:12" s="10" customFormat="1" ht="19.899999999999999" customHeight="1" x14ac:dyDescent="0.2">
      <c r="B106" s="113"/>
      <c r="D106" s="114" t="s">
        <v>780</v>
      </c>
      <c r="E106" s="115"/>
      <c r="F106" s="115"/>
      <c r="G106" s="115"/>
      <c r="H106" s="115"/>
      <c r="I106" s="115"/>
      <c r="J106" s="116">
        <f>J206</f>
        <v>0</v>
      </c>
      <c r="L106" s="113"/>
    </row>
    <row r="107" spans="2:12" s="10" customFormat="1" ht="19.899999999999999" customHeight="1" x14ac:dyDescent="0.2">
      <c r="B107" s="113"/>
      <c r="D107" s="114" t="s">
        <v>781</v>
      </c>
      <c r="E107" s="115"/>
      <c r="F107" s="115"/>
      <c r="G107" s="115"/>
      <c r="H107" s="115"/>
      <c r="I107" s="115"/>
      <c r="J107" s="116">
        <f>J210</f>
        <v>0</v>
      </c>
      <c r="L107" s="113"/>
    </row>
    <row r="108" spans="2:12" s="10" customFormat="1" ht="19.899999999999999" customHeight="1" x14ac:dyDescent="0.2">
      <c r="B108" s="113"/>
      <c r="D108" s="114" t="s">
        <v>782</v>
      </c>
      <c r="E108" s="115"/>
      <c r="F108" s="115"/>
      <c r="G108" s="115"/>
      <c r="H108" s="115"/>
      <c r="I108" s="115"/>
      <c r="J108" s="116">
        <f>J240</f>
        <v>0</v>
      </c>
      <c r="L108" s="113"/>
    </row>
    <row r="109" spans="2:12" s="10" customFormat="1" ht="19.899999999999999" customHeight="1" x14ac:dyDescent="0.2">
      <c r="B109" s="113"/>
      <c r="D109" s="114" t="s">
        <v>783</v>
      </c>
      <c r="E109" s="115"/>
      <c r="F109" s="115"/>
      <c r="G109" s="115"/>
      <c r="H109" s="115"/>
      <c r="I109" s="115"/>
      <c r="J109" s="116">
        <f>J247</f>
        <v>0</v>
      </c>
      <c r="L109" s="113"/>
    </row>
    <row r="110" spans="2:12" s="9" customFormat="1" ht="24.95" customHeight="1" x14ac:dyDescent="0.2">
      <c r="B110" s="109"/>
      <c r="D110" s="110" t="s">
        <v>158</v>
      </c>
      <c r="E110" s="111"/>
      <c r="F110" s="111"/>
      <c r="G110" s="111"/>
      <c r="H110" s="111"/>
      <c r="I110" s="111"/>
      <c r="J110" s="112">
        <f>J249</f>
        <v>0</v>
      </c>
      <c r="L110" s="109"/>
    </row>
    <row r="111" spans="2:12" s="10" customFormat="1" ht="19.899999999999999" customHeight="1" x14ac:dyDescent="0.2">
      <c r="B111" s="113"/>
      <c r="D111" s="114" t="s">
        <v>784</v>
      </c>
      <c r="E111" s="115"/>
      <c r="F111" s="115"/>
      <c r="G111" s="115"/>
      <c r="H111" s="115"/>
      <c r="I111" s="115"/>
      <c r="J111" s="116">
        <f>J250</f>
        <v>0</v>
      </c>
      <c r="L111" s="113"/>
    </row>
    <row r="112" spans="2:12" s="10" customFormat="1" ht="19.899999999999999" customHeight="1" x14ac:dyDescent="0.2">
      <c r="B112" s="113"/>
      <c r="D112" s="114" t="s">
        <v>785</v>
      </c>
      <c r="E112" s="115"/>
      <c r="F112" s="115"/>
      <c r="G112" s="115"/>
      <c r="H112" s="115"/>
      <c r="I112" s="115"/>
      <c r="J112" s="116">
        <f>J260</f>
        <v>0</v>
      </c>
      <c r="L112" s="113"/>
    </row>
    <row r="113" spans="1:31" s="10" customFormat="1" ht="19.899999999999999" customHeight="1" x14ac:dyDescent="0.2">
      <c r="B113" s="113"/>
      <c r="D113" s="114" t="s">
        <v>786</v>
      </c>
      <c r="E113" s="115"/>
      <c r="F113" s="115"/>
      <c r="G113" s="115"/>
      <c r="H113" s="115"/>
      <c r="I113" s="115"/>
      <c r="J113" s="116">
        <f>J281</f>
        <v>0</v>
      </c>
      <c r="L113" s="113"/>
    </row>
    <row r="114" spans="1:31" s="10" customFormat="1" ht="19.899999999999999" customHeight="1" x14ac:dyDescent="0.2">
      <c r="B114" s="113"/>
      <c r="D114" s="114" t="s">
        <v>787</v>
      </c>
      <c r="E114" s="115"/>
      <c r="F114" s="115"/>
      <c r="G114" s="115"/>
      <c r="H114" s="115"/>
      <c r="I114" s="115"/>
      <c r="J114" s="116">
        <f>J285</f>
        <v>0</v>
      </c>
      <c r="L114" s="113"/>
    </row>
    <row r="115" spans="1:31" s="10" customFormat="1" ht="19.899999999999999" customHeight="1" x14ac:dyDescent="0.2">
      <c r="B115" s="113"/>
      <c r="D115" s="114" t="s">
        <v>788</v>
      </c>
      <c r="E115" s="115"/>
      <c r="F115" s="115"/>
      <c r="G115" s="115"/>
      <c r="H115" s="115"/>
      <c r="I115" s="115"/>
      <c r="J115" s="116">
        <f>J289</f>
        <v>0</v>
      </c>
      <c r="L115" s="113"/>
    </row>
    <row r="116" spans="1:31" s="10" customFormat="1" ht="19.899999999999999" customHeight="1" x14ac:dyDescent="0.2">
      <c r="B116" s="113"/>
      <c r="D116" s="114" t="s">
        <v>789</v>
      </c>
      <c r="E116" s="115"/>
      <c r="F116" s="115"/>
      <c r="G116" s="115"/>
      <c r="H116" s="115"/>
      <c r="I116" s="115"/>
      <c r="J116" s="116">
        <f>J292</f>
        <v>0</v>
      </c>
      <c r="L116" s="113"/>
    </row>
    <row r="117" spans="1:31" s="10" customFormat="1" ht="19.899999999999999" customHeight="1" x14ac:dyDescent="0.2">
      <c r="B117" s="113"/>
      <c r="D117" s="114" t="s">
        <v>790</v>
      </c>
      <c r="E117" s="115"/>
      <c r="F117" s="115"/>
      <c r="G117" s="115"/>
      <c r="H117" s="115"/>
      <c r="I117" s="115"/>
      <c r="J117" s="116">
        <f>J294</f>
        <v>0</v>
      </c>
      <c r="L117" s="113"/>
    </row>
    <row r="118" spans="1:31" s="10" customFormat="1" ht="19.899999999999999" customHeight="1" x14ac:dyDescent="0.2">
      <c r="B118" s="113"/>
      <c r="D118" s="114" t="s">
        <v>791</v>
      </c>
      <c r="E118" s="115"/>
      <c r="F118" s="115"/>
      <c r="G118" s="115"/>
      <c r="H118" s="115"/>
      <c r="I118" s="115"/>
      <c r="J118" s="116">
        <f>J336</f>
        <v>0</v>
      </c>
      <c r="L118" s="113"/>
    </row>
    <row r="119" spans="1:31" s="10" customFormat="1" ht="19.899999999999999" customHeight="1" x14ac:dyDescent="0.2">
      <c r="B119" s="113"/>
      <c r="D119" s="114" t="s">
        <v>792</v>
      </c>
      <c r="E119" s="115"/>
      <c r="F119" s="115"/>
      <c r="G119" s="115"/>
      <c r="H119" s="115"/>
      <c r="I119" s="115"/>
      <c r="J119" s="116">
        <f>J339</f>
        <v>0</v>
      </c>
      <c r="L119" s="113"/>
    </row>
    <row r="120" spans="1:31" s="10" customFormat="1" ht="19.899999999999999" customHeight="1" x14ac:dyDescent="0.2">
      <c r="B120" s="113"/>
      <c r="D120" s="114" t="s">
        <v>793</v>
      </c>
      <c r="E120" s="115"/>
      <c r="F120" s="115"/>
      <c r="G120" s="115"/>
      <c r="H120" s="115"/>
      <c r="I120" s="115"/>
      <c r="J120" s="116">
        <f>J346</f>
        <v>0</v>
      </c>
      <c r="L120" s="113"/>
    </row>
    <row r="121" spans="1:31" s="10" customFormat="1" ht="19.899999999999999" customHeight="1" x14ac:dyDescent="0.2">
      <c r="B121" s="113"/>
      <c r="D121" s="114" t="s">
        <v>794</v>
      </c>
      <c r="E121" s="115"/>
      <c r="F121" s="115"/>
      <c r="G121" s="115"/>
      <c r="H121" s="115"/>
      <c r="I121" s="115"/>
      <c r="J121" s="116">
        <f>J353</f>
        <v>0</v>
      </c>
      <c r="L121" s="113"/>
    </row>
    <row r="122" spans="1:31" s="10" customFormat="1" ht="19.899999999999999" customHeight="1" x14ac:dyDescent="0.2">
      <c r="B122" s="113"/>
      <c r="D122" s="114" t="s">
        <v>795</v>
      </c>
      <c r="E122" s="115"/>
      <c r="F122" s="115"/>
      <c r="G122" s="115"/>
      <c r="H122" s="115"/>
      <c r="I122" s="115"/>
      <c r="J122" s="116">
        <f>J370</f>
        <v>0</v>
      </c>
      <c r="L122" s="113"/>
    </row>
    <row r="123" spans="1:31" s="10" customFormat="1" ht="19.899999999999999" customHeight="1" x14ac:dyDescent="0.2">
      <c r="B123" s="113"/>
      <c r="D123" s="114" t="s">
        <v>796</v>
      </c>
      <c r="E123" s="115"/>
      <c r="F123" s="115"/>
      <c r="G123" s="115"/>
      <c r="H123" s="115"/>
      <c r="I123" s="115"/>
      <c r="J123" s="116">
        <f>J383</f>
        <v>0</v>
      </c>
      <c r="L123" s="113"/>
    </row>
    <row r="124" spans="1:31" s="10" customFormat="1" ht="19.899999999999999" customHeight="1" x14ac:dyDescent="0.2">
      <c r="B124" s="113"/>
      <c r="D124" s="114" t="s">
        <v>797</v>
      </c>
      <c r="E124" s="115"/>
      <c r="F124" s="115"/>
      <c r="G124" s="115"/>
      <c r="H124" s="115"/>
      <c r="I124" s="115"/>
      <c r="J124" s="116">
        <f>J388</f>
        <v>0</v>
      </c>
      <c r="L124" s="113"/>
    </row>
    <row r="125" spans="1:31" s="2" customFormat="1" ht="21.75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 x14ac:dyDescent="0.2">
      <c r="A126" s="29"/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30" spans="1:63" s="2" customFormat="1" ht="6.95" customHeight="1" x14ac:dyDescent="0.2">
      <c r="A130" s="29"/>
      <c r="B130" s="46"/>
      <c r="C130" s="47"/>
      <c r="D130" s="47"/>
      <c r="E130" s="47"/>
      <c r="F130" s="47"/>
      <c r="G130" s="47"/>
      <c r="H130" s="47"/>
      <c r="I130" s="47"/>
      <c r="J130" s="47"/>
      <c r="K130" s="47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3" s="2" customFormat="1" ht="24.95" customHeight="1" x14ac:dyDescent="0.2">
      <c r="A131" s="29"/>
      <c r="B131" s="30"/>
      <c r="C131" s="18" t="s">
        <v>107</v>
      </c>
      <c r="D131" s="29"/>
      <c r="E131" s="29"/>
      <c r="F131" s="29"/>
      <c r="G131" s="29"/>
      <c r="H131" s="29"/>
      <c r="I131" s="29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3" s="2" customFormat="1" ht="6.95" customHeight="1" x14ac:dyDescent="0.2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3" s="2" customFormat="1" ht="12" customHeight="1" x14ac:dyDescent="0.2">
      <c r="A133" s="29"/>
      <c r="B133" s="30"/>
      <c r="C133" s="24" t="s">
        <v>16</v>
      </c>
      <c r="D133" s="29"/>
      <c r="E133" s="29"/>
      <c r="F133" s="29"/>
      <c r="G133" s="29"/>
      <c r="H133" s="29"/>
      <c r="I133" s="29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3" s="2" customFormat="1" ht="16.5" customHeight="1" x14ac:dyDescent="0.2">
      <c r="A134" s="29"/>
      <c r="B134" s="30"/>
      <c r="C134" s="29"/>
      <c r="D134" s="29"/>
      <c r="E134" s="222" t="str">
        <f>E7</f>
        <v>Oprava rozvodů elektrické energie v žst. České Budějovice /TS 22/0,4 kV  Trägerova  ul.</v>
      </c>
      <c r="F134" s="223"/>
      <c r="G134" s="223"/>
      <c r="H134" s="223"/>
      <c r="I134" s="29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3" s="2" customFormat="1" ht="12" customHeight="1" x14ac:dyDescent="0.2">
      <c r="A135" s="29"/>
      <c r="B135" s="30"/>
      <c r="C135" s="24" t="s">
        <v>98</v>
      </c>
      <c r="D135" s="29"/>
      <c r="E135" s="29"/>
      <c r="F135" s="29"/>
      <c r="G135" s="29"/>
      <c r="H135" s="29"/>
      <c r="I135" s="29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3" s="2" customFormat="1" ht="16.5" customHeight="1" x14ac:dyDescent="0.2">
      <c r="A136" s="29"/>
      <c r="B136" s="30"/>
      <c r="C136" s="29"/>
      <c r="D136" s="29"/>
      <c r="E136" s="201" t="str">
        <f>E9</f>
        <v>PS 350.3 - Technologie - ...</v>
      </c>
      <c r="F136" s="221"/>
      <c r="G136" s="221"/>
      <c r="H136" s="221"/>
      <c r="I136" s="29"/>
      <c r="J136" s="29"/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3" s="2" customFormat="1" ht="6.95" customHeight="1" x14ac:dyDescent="0.2">
      <c r="A137" s="29"/>
      <c r="B137" s="30"/>
      <c r="C137" s="29"/>
      <c r="D137" s="29"/>
      <c r="E137" s="29"/>
      <c r="F137" s="29"/>
      <c r="G137" s="29"/>
      <c r="H137" s="29"/>
      <c r="I137" s="29"/>
      <c r="J137" s="29"/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3" s="2" customFormat="1" ht="12" customHeight="1" x14ac:dyDescent="0.2">
      <c r="A138" s="29"/>
      <c r="B138" s="30"/>
      <c r="C138" s="24" t="s">
        <v>19</v>
      </c>
      <c r="D138" s="29"/>
      <c r="E138" s="29"/>
      <c r="F138" s="22" t="str">
        <f>F12</f>
        <v xml:space="preserve"> </v>
      </c>
      <c r="G138" s="29"/>
      <c r="H138" s="29"/>
      <c r="I138" s="24" t="s">
        <v>21</v>
      </c>
      <c r="J138" s="52">
        <f>IF(J12="","",J12)</f>
        <v>0</v>
      </c>
      <c r="K138" s="29"/>
      <c r="L138" s="3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63" s="2" customFormat="1" ht="6.95" customHeight="1" x14ac:dyDescent="0.2">
      <c r="A139" s="29"/>
      <c r="B139" s="30"/>
      <c r="C139" s="29"/>
      <c r="D139" s="29"/>
      <c r="E139" s="29"/>
      <c r="F139" s="29"/>
      <c r="G139" s="29"/>
      <c r="H139" s="29"/>
      <c r="I139" s="29"/>
      <c r="J139" s="29"/>
      <c r="K139" s="29"/>
      <c r="L139" s="3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63" s="2" customFormat="1" ht="15.2" customHeight="1" x14ac:dyDescent="0.2">
      <c r="A140" s="29"/>
      <c r="B140" s="30"/>
      <c r="C140" s="24" t="s">
        <v>22</v>
      </c>
      <c r="D140" s="29"/>
      <c r="E140" s="29"/>
      <c r="F140" s="22" t="str">
        <f>E15</f>
        <v xml:space="preserve"> </v>
      </c>
      <c r="G140" s="29"/>
      <c r="H140" s="29"/>
      <c r="I140" s="24" t="s">
        <v>27</v>
      </c>
      <c r="J140" s="27" t="str">
        <f>E21</f>
        <v xml:space="preserve"> </v>
      </c>
      <c r="K140" s="29"/>
      <c r="L140" s="3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1" spans="1:63" s="2" customFormat="1" ht="15.2" customHeight="1" x14ac:dyDescent="0.2">
      <c r="A141" s="29"/>
      <c r="B141" s="30"/>
      <c r="C141" s="24" t="s">
        <v>25</v>
      </c>
      <c r="D141" s="29"/>
      <c r="E141" s="29"/>
      <c r="F141" s="22" t="str">
        <f>IF(E18="","",E18)</f>
        <v>Vyplň údaj</v>
      </c>
      <c r="G141" s="29"/>
      <c r="H141" s="29"/>
      <c r="I141" s="24" t="s">
        <v>29</v>
      </c>
      <c r="J141" s="27" t="str">
        <f>E24</f>
        <v xml:space="preserve"> </v>
      </c>
      <c r="K141" s="29"/>
      <c r="L141" s="3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  <row r="142" spans="1:63" s="2" customFormat="1" ht="10.35" customHeight="1" x14ac:dyDescent="0.2">
      <c r="A142" s="29"/>
      <c r="B142" s="30"/>
      <c r="C142" s="29"/>
      <c r="D142" s="29"/>
      <c r="E142" s="29"/>
      <c r="F142" s="29"/>
      <c r="G142" s="29"/>
      <c r="H142" s="29"/>
      <c r="I142" s="29"/>
      <c r="J142" s="29"/>
      <c r="K142" s="29"/>
      <c r="L142" s="3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  <row r="143" spans="1:63" s="11" customFormat="1" ht="29.25" customHeight="1" x14ac:dyDescent="0.2">
      <c r="A143" s="117"/>
      <c r="B143" s="118"/>
      <c r="C143" s="119" t="s">
        <v>108</v>
      </c>
      <c r="D143" s="120" t="s">
        <v>56</v>
      </c>
      <c r="E143" s="120" t="s">
        <v>52</v>
      </c>
      <c r="F143" s="120" t="s">
        <v>53</v>
      </c>
      <c r="G143" s="120" t="s">
        <v>109</v>
      </c>
      <c r="H143" s="120" t="s">
        <v>110</v>
      </c>
      <c r="I143" s="120" t="s">
        <v>111</v>
      </c>
      <c r="J143" s="120" t="s">
        <v>102</v>
      </c>
      <c r="K143" s="121" t="s">
        <v>112</v>
      </c>
      <c r="L143" s="122"/>
      <c r="M143" s="59" t="s">
        <v>1</v>
      </c>
      <c r="N143" s="60" t="s">
        <v>35</v>
      </c>
      <c r="O143" s="60" t="s">
        <v>113</v>
      </c>
      <c r="P143" s="60" t="s">
        <v>114</v>
      </c>
      <c r="Q143" s="60" t="s">
        <v>115</v>
      </c>
      <c r="R143" s="60" t="s">
        <v>116</v>
      </c>
      <c r="S143" s="60" t="s">
        <v>117</v>
      </c>
      <c r="T143" s="61" t="s">
        <v>118</v>
      </c>
      <c r="U143" s="117"/>
      <c r="V143" s="117"/>
      <c r="W143" s="117"/>
      <c r="X143" s="117"/>
      <c r="Y143" s="117"/>
      <c r="Z143" s="117"/>
      <c r="AA143" s="117"/>
      <c r="AB143" s="117"/>
      <c r="AC143" s="117"/>
      <c r="AD143" s="117"/>
      <c r="AE143" s="117"/>
    </row>
    <row r="144" spans="1:63" s="2" customFormat="1" ht="22.9" customHeight="1" x14ac:dyDescent="0.25">
      <c r="A144" s="29"/>
      <c r="B144" s="30"/>
      <c r="C144" s="66" t="s">
        <v>119</v>
      </c>
      <c r="D144" s="29"/>
      <c r="E144" s="29"/>
      <c r="F144" s="29"/>
      <c r="G144" s="29"/>
      <c r="H144" s="29"/>
      <c r="I144" s="29"/>
      <c r="J144" s="123">
        <f>BK144</f>
        <v>0</v>
      </c>
      <c r="K144" s="29"/>
      <c r="L144" s="30"/>
      <c r="M144" s="62"/>
      <c r="N144" s="53"/>
      <c r="O144" s="63"/>
      <c r="P144" s="124">
        <f>P145+P249</f>
        <v>0</v>
      </c>
      <c r="Q144" s="63"/>
      <c r="R144" s="124">
        <f>R145+R249</f>
        <v>2.4481595999999994</v>
      </c>
      <c r="S144" s="63"/>
      <c r="T144" s="125">
        <f>T145+T249</f>
        <v>2.8031200000000003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70</v>
      </c>
      <c r="AU144" s="14" t="s">
        <v>104</v>
      </c>
      <c r="BK144" s="126">
        <f>BK145+BK249</f>
        <v>0</v>
      </c>
    </row>
    <row r="145" spans="1:65" s="12" customFormat="1" ht="25.9" customHeight="1" x14ac:dyDescent="0.2">
      <c r="B145" s="127"/>
      <c r="D145" s="128" t="s">
        <v>70</v>
      </c>
      <c r="E145" s="129" t="s">
        <v>160</v>
      </c>
      <c r="F145" s="129" t="s">
        <v>161</v>
      </c>
      <c r="I145" s="130"/>
      <c r="J145" s="131">
        <f>BK145</f>
        <v>0</v>
      </c>
      <c r="L145" s="127"/>
      <c r="M145" s="132"/>
      <c r="N145" s="133"/>
      <c r="O145" s="133"/>
      <c r="P145" s="134">
        <f>P146+P152+P155+P163+P164+P180+P197+P198+P206+P210+P240+P247</f>
        <v>0</v>
      </c>
      <c r="Q145" s="133"/>
      <c r="R145" s="134">
        <f>R146+R152+R155+R163+R164+R180+R197+R198+R206+R210+R240+R247</f>
        <v>3.0356000000000001E-2</v>
      </c>
      <c r="S145" s="133"/>
      <c r="T145" s="135">
        <f>T146+T152+T155+T163+T164+T180+T197+T198+T206+T210+T240+T247</f>
        <v>2.8025000000000002</v>
      </c>
      <c r="AR145" s="128" t="s">
        <v>78</v>
      </c>
      <c r="AT145" s="136" t="s">
        <v>70</v>
      </c>
      <c r="AU145" s="136" t="s">
        <v>71</v>
      </c>
      <c r="AY145" s="128" t="s">
        <v>123</v>
      </c>
      <c r="BK145" s="137">
        <f>BK146+BK152+BK155+BK163+BK164+BK180+BK197+BK198+BK206+BK210+BK240+BK247</f>
        <v>0</v>
      </c>
    </row>
    <row r="146" spans="1:65" s="12" customFormat="1" ht="22.9" customHeight="1" x14ac:dyDescent="0.2">
      <c r="B146" s="127"/>
      <c r="D146" s="128" t="s">
        <v>70</v>
      </c>
      <c r="E146" s="138" t="s">
        <v>78</v>
      </c>
      <c r="F146" s="138" t="s">
        <v>76</v>
      </c>
      <c r="I146" s="130"/>
      <c r="J146" s="139">
        <f>BK146</f>
        <v>0</v>
      </c>
      <c r="L146" s="127"/>
      <c r="M146" s="132"/>
      <c r="N146" s="133"/>
      <c r="O146" s="133"/>
      <c r="P146" s="134">
        <f>SUM(P147:P151)</f>
        <v>0</v>
      </c>
      <c r="Q146" s="133"/>
      <c r="R146" s="134">
        <f>SUM(R147:R151)</f>
        <v>0</v>
      </c>
      <c r="S146" s="133"/>
      <c r="T146" s="135">
        <f>SUM(T147:T151)</f>
        <v>0</v>
      </c>
      <c r="AR146" s="128" t="s">
        <v>78</v>
      </c>
      <c r="AT146" s="136" t="s">
        <v>70</v>
      </c>
      <c r="AU146" s="136" t="s">
        <v>78</v>
      </c>
      <c r="AY146" s="128" t="s">
        <v>123</v>
      </c>
      <c r="BK146" s="137">
        <f>SUM(BK147:BK151)</f>
        <v>0</v>
      </c>
    </row>
    <row r="147" spans="1:65" s="2" customFormat="1" ht="48" x14ac:dyDescent="0.2">
      <c r="A147" s="29"/>
      <c r="B147" s="140"/>
      <c r="C147" s="141" t="s">
        <v>78</v>
      </c>
      <c r="D147" s="141" t="s">
        <v>126</v>
      </c>
      <c r="E147" s="142" t="s">
        <v>798</v>
      </c>
      <c r="F147" s="143" t="s">
        <v>799</v>
      </c>
      <c r="G147" s="144" t="s">
        <v>800</v>
      </c>
      <c r="H147" s="145">
        <v>2.0499999999999998</v>
      </c>
      <c r="I147" s="146"/>
      <c r="J147" s="147">
        <f>ROUND(I147*H147,2)</f>
        <v>0</v>
      </c>
      <c r="K147" s="143" t="s">
        <v>130</v>
      </c>
      <c r="L147" s="30"/>
      <c r="M147" s="148" t="s">
        <v>1</v>
      </c>
      <c r="N147" s="149" t="s">
        <v>36</v>
      </c>
      <c r="O147" s="55"/>
      <c r="P147" s="150">
        <f>O147*H147</f>
        <v>0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2" t="s">
        <v>142</v>
      </c>
      <c r="AT147" s="152" t="s">
        <v>126</v>
      </c>
      <c r="AU147" s="152" t="s">
        <v>80</v>
      </c>
      <c r="AY147" s="14" t="s">
        <v>123</v>
      </c>
      <c r="BE147" s="153">
        <f>IF(N147="základní",J147,0)</f>
        <v>0</v>
      </c>
      <c r="BF147" s="153">
        <f>IF(N147="snížená",J147,0)</f>
        <v>0</v>
      </c>
      <c r="BG147" s="153">
        <f>IF(N147="zákl. přenesená",J147,0)</f>
        <v>0</v>
      </c>
      <c r="BH147" s="153">
        <f>IF(N147="sníž. přenesená",J147,0)</f>
        <v>0</v>
      </c>
      <c r="BI147" s="153">
        <f>IF(N147="nulová",J147,0)</f>
        <v>0</v>
      </c>
      <c r="BJ147" s="14" t="s">
        <v>78</v>
      </c>
      <c r="BK147" s="153">
        <f>ROUND(I147*H147,2)</f>
        <v>0</v>
      </c>
      <c r="BL147" s="14" t="s">
        <v>142</v>
      </c>
      <c r="BM147" s="152" t="s">
        <v>80</v>
      </c>
    </row>
    <row r="148" spans="1:65" s="2" customFormat="1" ht="60" x14ac:dyDescent="0.2">
      <c r="A148" s="29"/>
      <c r="B148" s="140"/>
      <c r="C148" s="141" t="s">
        <v>80</v>
      </c>
      <c r="D148" s="141" t="s">
        <v>126</v>
      </c>
      <c r="E148" s="142" t="s">
        <v>801</v>
      </c>
      <c r="F148" s="143" t="s">
        <v>802</v>
      </c>
      <c r="G148" s="144" t="s">
        <v>800</v>
      </c>
      <c r="H148" s="145">
        <v>2.0499999999999998</v>
      </c>
      <c r="I148" s="146"/>
      <c r="J148" s="147">
        <f>ROUND(I148*H148,2)</f>
        <v>0</v>
      </c>
      <c r="K148" s="143" t="s">
        <v>130</v>
      </c>
      <c r="L148" s="30"/>
      <c r="M148" s="148" t="s">
        <v>1</v>
      </c>
      <c r="N148" s="149" t="s">
        <v>36</v>
      </c>
      <c r="O148" s="55"/>
      <c r="P148" s="150">
        <f>O148*H148</f>
        <v>0</v>
      </c>
      <c r="Q148" s="150">
        <v>0</v>
      </c>
      <c r="R148" s="150">
        <f>Q148*H148</f>
        <v>0</v>
      </c>
      <c r="S148" s="150">
        <v>0</v>
      </c>
      <c r="T148" s="151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2" t="s">
        <v>142</v>
      </c>
      <c r="AT148" s="152" t="s">
        <v>126</v>
      </c>
      <c r="AU148" s="152" t="s">
        <v>80</v>
      </c>
      <c r="AY148" s="14" t="s">
        <v>123</v>
      </c>
      <c r="BE148" s="153">
        <f>IF(N148="základní",J148,0)</f>
        <v>0</v>
      </c>
      <c r="BF148" s="153">
        <f>IF(N148="snížená",J148,0)</f>
        <v>0</v>
      </c>
      <c r="BG148" s="153">
        <f>IF(N148="zákl. přenesená",J148,0)</f>
        <v>0</v>
      </c>
      <c r="BH148" s="153">
        <f>IF(N148="sníž. přenesená",J148,0)</f>
        <v>0</v>
      </c>
      <c r="BI148" s="153">
        <f>IF(N148="nulová",J148,0)</f>
        <v>0</v>
      </c>
      <c r="BJ148" s="14" t="s">
        <v>78</v>
      </c>
      <c r="BK148" s="153">
        <f>ROUND(I148*H148,2)</f>
        <v>0</v>
      </c>
      <c r="BL148" s="14" t="s">
        <v>142</v>
      </c>
      <c r="BM148" s="152" t="s">
        <v>142</v>
      </c>
    </row>
    <row r="149" spans="1:65" s="2" customFormat="1" ht="60" x14ac:dyDescent="0.2">
      <c r="A149" s="29"/>
      <c r="B149" s="140"/>
      <c r="C149" s="141" t="s">
        <v>122</v>
      </c>
      <c r="D149" s="141" t="s">
        <v>126</v>
      </c>
      <c r="E149" s="142" t="s">
        <v>803</v>
      </c>
      <c r="F149" s="143" t="s">
        <v>804</v>
      </c>
      <c r="G149" s="144" t="s">
        <v>800</v>
      </c>
      <c r="H149" s="145">
        <v>2.0499999999999998</v>
      </c>
      <c r="I149" s="146"/>
      <c r="J149" s="147">
        <f>ROUND(I149*H149,2)</f>
        <v>0</v>
      </c>
      <c r="K149" s="143" t="s">
        <v>130</v>
      </c>
      <c r="L149" s="30"/>
      <c r="M149" s="148" t="s">
        <v>1</v>
      </c>
      <c r="N149" s="149" t="s">
        <v>36</v>
      </c>
      <c r="O149" s="55"/>
      <c r="P149" s="150">
        <f>O149*H149</f>
        <v>0</v>
      </c>
      <c r="Q149" s="150">
        <v>0</v>
      </c>
      <c r="R149" s="150">
        <f>Q149*H149</f>
        <v>0</v>
      </c>
      <c r="S149" s="150">
        <v>0</v>
      </c>
      <c r="T149" s="151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2" t="s">
        <v>142</v>
      </c>
      <c r="AT149" s="152" t="s">
        <v>126</v>
      </c>
      <c r="AU149" s="152" t="s">
        <v>80</v>
      </c>
      <c r="AY149" s="14" t="s">
        <v>123</v>
      </c>
      <c r="BE149" s="153">
        <f>IF(N149="základní",J149,0)</f>
        <v>0</v>
      </c>
      <c r="BF149" s="153">
        <f>IF(N149="snížená",J149,0)</f>
        <v>0</v>
      </c>
      <c r="BG149" s="153">
        <f>IF(N149="zákl. přenesená",J149,0)</f>
        <v>0</v>
      </c>
      <c r="BH149" s="153">
        <f>IF(N149="sníž. přenesená",J149,0)</f>
        <v>0</v>
      </c>
      <c r="BI149" s="153">
        <f>IF(N149="nulová",J149,0)</f>
        <v>0</v>
      </c>
      <c r="BJ149" s="14" t="s">
        <v>78</v>
      </c>
      <c r="BK149" s="153">
        <f>ROUND(I149*H149,2)</f>
        <v>0</v>
      </c>
      <c r="BL149" s="14" t="s">
        <v>142</v>
      </c>
      <c r="BM149" s="152" t="s">
        <v>172</v>
      </c>
    </row>
    <row r="150" spans="1:65" s="2" customFormat="1" ht="44.25" customHeight="1" x14ac:dyDescent="0.2">
      <c r="A150" s="29"/>
      <c r="B150" s="140"/>
      <c r="C150" s="141" t="s">
        <v>142</v>
      </c>
      <c r="D150" s="141" t="s">
        <v>126</v>
      </c>
      <c r="E150" s="142" t="s">
        <v>805</v>
      </c>
      <c r="F150" s="143" t="s">
        <v>806</v>
      </c>
      <c r="G150" s="144" t="s">
        <v>528</v>
      </c>
      <c r="H150" s="145">
        <v>4.09</v>
      </c>
      <c r="I150" s="146"/>
      <c r="J150" s="147">
        <f>ROUND(I150*H150,2)</f>
        <v>0</v>
      </c>
      <c r="K150" s="143" t="s">
        <v>130</v>
      </c>
      <c r="L150" s="30"/>
      <c r="M150" s="148" t="s">
        <v>1</v>
      </c>
      <c r="N150" s="149" t="s">
        <v>36</v>
      </c>
      <c r="O150" s="55"/>
      <c r="P150" s="150">
        <f>O150*H150</f>
        <v>0</v>
      </c>
      <c r="Q150" s="150">
        <v>0</v>
      </c>
      <c r="R150" s="150">
        <f>Q150*H150</f>
        <v>0</v>
      </c>
      <c r="S150" s="150">
        <v>0</v>
      </c>
      <c r="T150" s="151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2" t="s">
        <v>142</v>
      </c>
      <c r="AT150" s="152" t="s">
        <v>126</v>
      </c>
      <c r="AU150" s="152" t="s">
        <v>80</v>
      </c>
      <c r="AY150" s="14" t="s">
        <v>123</v>
      </c>
      <c r="BE150" s="153">
        <f>IF(N150="základní",J150,0)</f>
        <v>0</v>
      </c>
      <c r="BF150" s="153">
        <f>IF(N150="snížená",J150,0)</f>
        <v>0</v>
      </c>
      <c r="BG150" s="153">
        <f>IF(N150="zákl. přenesená",J150,0)</f>
        <v>0</v>
      </c>
      <c r="BH150" s="153">
        <f>IF(N150="sníž. přenesená",J150,0)</f>
        <v>0</v>
      </c>
      <c r="BI150" s="153">
        <f>IF(N150="nulová",J150,0)</f>
        <v>0</v>
      </c>
      <c r="BJ150" s="14" t="s">
        <v>78</v>
      </c>
      <c r="BK150" s="153">
        <f>ROUND(I150*H150,2)</f>
        <v>0</v>
      </c>
      <c r="BL150" s="14" t="s">
        <v>142</v>
      </c>
      <c r="BM150" s="152" t="s">
        <v>169</v>
      </c>
    </row>
    <row r="151" spans="1:65" s="2" customFormat="1" ht="36" x14ac:dyDescent="0.2">
      <c r="A151" s="29"/>
      <c r="B151" s="140"/>
      <c r="C151" s="141" t="s">
        <v>176</v>
      </c>
      <c r="D151" s="141" t="s">
        <v>126</v>
      </c>
      <c r="E151" s="142" t="s">
        <v>807</v>
      </c>
      <c r="F151" s="143" t="s">
        <v>808</v>
      </c>
      <c r="G151" s="144" t="s">
        <v>800</v>
      </c>
      <c r="H151" s="145">
        <v>2.0499999999999998</v>
      </c>
      <c r="I151" s="146"/>
      <c r="J151" s="147">
        <f>ROUND(I151*H151,2)</f>
        <v>0</v>
      </c>
      <c r="K151" s="143" t="s">
        <v>130</v>
      </c>
      <c r="L151" s="30"/>
      <c r="M151" s="148" t="s">
        <v>1</v>
      </c>
      <c r="N151" s="149" t="s">
        <v>36</v>
      </c>
      <c r="O151" s="55"/>
      <c r="P151" s="150">
        <f>O151*H151</f>
        <v>0</v>
      </c>
      <c r="Q151" s="150">
        <v>0</v>
      </c>
      <c r="R151" s="150">
        <f>Q151*H151</f>
        <v>0</v>
      </c>
      <c r="S151" s="150">
        <v>0</v>
      </c>
      <c r="T151" s="151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2" t="s">
        <v>142</v>
      </c>
      <c r="AT151" s="152" t="s">
        <v>126</v>
      </c>
      <c r="AU151" s="152" t="s">
        <v>80</v>
      </c>
      <c r="AY151" s="14" t="s">
        <v>123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14" t="s">
        <v>78</v>
      </c>
      <c r="BK151" s="153">
        <f>ROUND(I151*H151,2)</f>
        <v>0</v>
      </c>
      <c r="BL151" s="14" t="s">
        <v>142</v>
      </c>
      <c r="BM151" s="152" t="s">
        <v>179</v>
      </c>
    </row>
    <row r="152" spans="1:65" s="12" customFormat="1" ht="22.9" customHeight="1" x14ac:dyDescent="0.2">
      <c r="B152" s="127"/>
      <c r="D152" s="128" t="s">
        <v>70</v>
      </c>
      <c r="E152" s="138" t="s">
        <v>80</v>
      </c>
      <c r="F152" s="138" t="s">
        <v>809</v>
      </c>
      <c r="I152" s="130"/>
      <c r="J152" s="139">
        <f>BK152</f>
        <v>0</v>
      </c>
      <c r="L152" s="127"/>
      <c r="M152" s="132"/>
      <c r="N152" s="133"/>
      <c r="O152" s="133"/>
      <c r="P152" s="134">
        <f>SUM(P153:P154)</f>
        <v>0</v>
      </c>
      <c r="Q152" s="133"/>
      <c r="R152" s="134">
        <f>SUM(R153:R154)</f>
        <v>0</v>
      </c>
      <c r="S152" s="133"/>
      <c r="T152" s="135">
        <f>SUM(T153:T154)</f>
        <v>0</v>
      </c>
      <c r="AR152" s="128" t="s">
        <v>78</v>
      </c>
      <c r="AT152" s="136" t="s">
        <v>70</v>
      </c>
      <c r="AU152" s="136" t="s">
        <v>78</v>
      </c>
      <c r="AY152" s="128" t="s">
        <v>123</v>
      </c>
      <c r="BK152" s="137">
        <f>SUM(BK153:BK154)</f>
        <v>0</v>
      </c>
    </row>
    <row r="153" spans="1:65" s="2" customFormat="1" ht="33" customHeight="1" x14ac:dyDescent="0.2">
      <c r="A153" s="29"/>
      <c r="B153" s="140"/>
      <c r="C153" s="141" t="s">
        <v>172</v>
      </c>
      <c r="D153" s="141" t="s">
        <v>126</v>
      </c>
      <c r="E153" s="142" t="s">
        <v>810</v>
      </c>
      <c r="F153" s="143" t="s">
        <v>811</v>
      </c>
      <c r="G153" s="144" t="s">
        <v>800</v>
      </c>
      <c r="H153" s="145">
        <v>1.1299999999999999</v>
      </c>
      <c r="I153" s="146"/>
      <c r="J153" s="147">
        <f>ROUND(I153*H153,2)</f>
        <v>0</v>
      </c>
      <c r="K153" s="143" t="s">
        <v>130</v>
      </c>
      <c r="L153" s="30"/>
      <c r="M153" s="148" t="s">
        <v>1</v>
      </c>
      <c r="N153" s="149" t="s">
        <v>36</v>
      </c>
      <c r="O153" s="55"/>
      <c r="P153" s="150">
        <f>O153*H153</f>
        <v>0</v>
      </c>
      <c r="Q153" s="150">
        <v>0</v>
      </c>
      <c r="R153" s="150">
        <f>Q153*H153</f>
        <v>0</v>
      </c>
      <c r="S153" s="150">
        <v>0</v>
      </c>
      <c r="T153" s="151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2" t="s">
        <v>142</v>
      </c>
      <c r="AT153" s="152" t="s">
        <v>126</v>
      </c>
      <c r="AU153" s="152" t="s">
        <v>80</v>
      </c>
      <c r="AY153" s="14" t="s">
        <v>123</v>
      </c>
      <c r="BE153" s="153">
        <f>IF(N153="základní",J153,0)</f>
        <v>0</v>
      </c>
      <c r="BF153" s="153">
        <f>IF(N153="snížená",J153,0)</f>
        <v>0</v>
      </c>
      <c r="BG153" s="153">
        <f>IF(N153="zákl. přenesená",J153,0)</f>
        <v>0</v>
      </c>
      <c r="BH153" s="153">
        <f>IF(N153="sníž. přenesená",J153,0)</f>
        <v>0</v>
      </c>
      <c r="BI153" s="153">
        <f>IF(N153="nulová",J153,0)</f>
        <v>0</v>
      </c>
      <c r="BJ153" s="14" t="s">
        <v>78</v>
      </c>
      <c r="BK153" s="153">
        <f>ROUND(I153*H153,2)</f>
        <v>0</v>
      </c>
      <c r="BL153" s="14" t="s">
        <v>142</v>
      </c>
      <c r="BM153" s="152" t="s">
        <v>182</v>
      </c>
    </row>
    <row r="154" spans="1:65" s="2" customFormat="1" ht="21.75" customHeight="1" x14ac:dyDescent="0.2">
      <c r="A154" s="29"/>
      <c r="B154" s="140"/>
      <c r="C154" s="141" t="s">
        <v>183</v>
      </c>
      <c r="D154" s="141" t="s">
        <v>126</v>
      </c>
      <c r="E154" s="142" t="s">
        <v>812</v>
      </c>
      <c r="F154" s="143" t="s">
        <v>813</v>
      </c>
      <c r="G154" s="144" t="s">
        <v>528</v>
      </c>
      <c r="H154" s="145">
        <v>0.17</v>
      </c>
      <c r="I154" s="146"/>
      <c r="J154" s="147">
        <f>ROUND(I154*H154,2)</f>
        <v>0</v>
      </c>
      <c r="K154" s="143" t="s">
        <v>130</v>
      </c>
      <c r="L154" s="30"/>
      <c r="M154" s="148" t="s">
        <v>1</v>
      </c>
      <c r="N154" s="149" t="s">
        <v>36</v>
      </c>
      <c r="O154" s="55"/>
      <c r="P154" s="150">
        <f>O154*H154</f>
        <v>0</v>
      </c>
      <c r="Q154" s="150">
        <v>0</v>
      </c>
      <c r="R154" s="150">
        <f>Q154*H154</f>
        <v>0</v>
      </c>
      <c r="S154" s="150">
        <v>0</v>
      </c>
      <c r="T154" s="151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2" t="s">
        <v>142</v>
      </c>
      <c r="AT154" s="152" t="s">
        <v>126</v>
      </c>
      <c r="AU154" s="152" t="s">
        <v>80</v>
      </c>
      <c r="AY154" s="14" t="s">
        <v>123</v>
      </c>
      <c r="BE154" s="153">
        <f>IF(N154="základní",J154,0)</f>
        <v>0</v>
      </c>
      <c r="BF154" s="153">
        <f>IF(N154="snížená",J154,0)</f>
        <v>0</v>
      </c>
      <c r="BG154" s="153">
        <f>IF(N154="zákl. přenesená",J154,0)</f>
        <v>0</v>
      </c>
      <c r="BH154" s="153">
        <f>IF(N154="sníž. přenesená",J154,0)</f>
        <v>0</v>
      </c>
      <c r="BI154" s="153">
        <f>IF(N154="nulová",J154,0)</f>
        <v>0</v>
      </c>
      <c r="BJ154" s="14" t="s">
        <v>78</v>
      </c>
      <c r="BK154" s="153">
        <f>ROUND(I154*H154,2)</f>
        <v>0</v>
      </c>
      <c r="BL154" s="14" t="s">
        <v>142</v>
      </c>
      <c r="BM154" s="152" t="s">
        <v>186</v>
      </c>
    </row>
    <row r="155" spans="1:65" s="12" customFormat="1" ht="22.9" customHeight="1" x14ac:dyDescent="0.2">
      <c r="B155" s="127"/>
      <c r="D155" s="128" t="s">
        <v>70</v>
      </c>
      <c r="E155" s="138" t="s">
        <v>122</v>
      </c>
      <c r="F155" s="138" t="s">
        <v>814</v>
      </c>
      <c r="I155" s="130"/>
      <c r="J155" s="139">
        <f>BK155</f>
        <v>0</v>
      </c>
      <c r="L155" s="127"/>
      <c r="M155" s="132"/>
      <c r="N155" s="133"/>
      <c r="O155" s="133"/>
      <c r="P155" s="134">
        <f>SUM(P156:P162)</f>
        <v>0</v>
      </c>
      <c r="Q155" s="133"/>
      <c r="R155" s="134">
        <f>SUM(R156:R162)</f>
        <v>0</v>
      </c>
      <c r="S155" s="133"/>
      <c r="T155" s="135">
        <f>SUM(T156:T162)</f>
        <v>0</v>
      </c>
      <c r="AR155" s="128" t="s">
        <v>78</v>
      </c>
      <c r="AT155" s="136" t="s">
        <v>70</v>
      </c>
      <c r="AU155" s="136" t="s">
        <v>78</v>
      </c>
      <c r="AY155" s="128" t="s">
        <v>123</v>
      </c>
      <c r="BK155" s="137">
        <f>SUM(BK156:BK162)</f>
        <v>0</v>
      </c>
    </row>
    <row r="156" spans="1:65" s="2" customFormat="1" ht="44.25" customHeight="1" x14ac:dyDescent="0.2">
      <c r="A156" s="29"/>
      <c r="B156" s="140"/>
      <c r="C156" s="141" t="s">
        <v>169</v>
      </c>
      <c r="D156" s="141" t="s">
        <v>126</v>
      </c>
      <c r="E156" s="142" t="s">
        <v>815</v>
      </c>
      <c r="F156" s="143" t="s">
        <v>816</v>
      </c>
      <c r="G156" s="144" t="s">
        <v>145</v>
      </c>
      <c r="H156" s="145">
        <v>83.2</v>
      </c>
      <c r="I156" s="146"/>
      <c r="J156" s="147">
        <f t="shared" ref="J156:J162" si="0">ROUND(I156*H156,2)</f>
        <v>0</v>
      </c>
      <c r="K156" s="143" t="s">
        <v>130</v>
      </c>
      <c r="L156" s="30"/>
      <c r="M156" s="148" t="s">
        <v>1</v>
      </c>
      <c r="N156" s="149" t="s">
        <v>36</v>
      </c>
      <c r="O156" s="55"/>
      <c r="P156" s="150">
        <f t="shared" ref="P156:P162" si="1">O156*H156</f>
        <v>0</v>
      </c>
      <c r="Q156" s="150">
        <v>0</v>
      </c>
      <c r="R156" s="150">
        <f t="shared" ref="R156:R162" si="2">Q156*H156</f>
        <v>0</v>
      </c>
      <c r="S156" s="150">
        <v>0</v>
      </c>
      <c r="T156" s="151">
        <f t="shared" ref="T156:T162" si="3"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2" t="s">
        <v>142</v>
      </c>
      <c r="AT156" s="152" t="s">
        <v>126</v>
      </c>
      <c r="AU156" s="152" t="s">
        <v>80</v>
      </c>
      <c r="AY156" s="14" t="s">
        <v>123</v>
      </c>
      <c r="BE156" s="153">
        <f t="shared" ref="BE156:BE162" si="4">IF(N156="základní",J156,0)</f>
        <v>0</v>
      </c>
      <c r="BF156" s="153">
        <f t="shared" ref="BF156:BF162" si="5">IF(N156="snížená",J156,0)</f>
        <v>0</v>
      </c>
      <c r="BG156" s="153">
        <f t="shared" ref="BG156:BG162" si="6">IF(N156="zákl. přenesená",J156,0)</f>
        <v>0</v>
      </c>
      <c r="BH156" s="153">
        <f t="shared" ref="BH156:BH162" si="7">IF(N156="sníž. přenesená",J156,0)</f>
        <v>0</v>
      </c>
      <c r="BI156" s="153">
        <f t="shared" ref="BI156:BI162" si="8">IF(N156="nulová",J156,0)</f>
        <v>0</v>
      </c>
      <c r="BJ156" s="14" t="s">
        <v>78</v>
      </c>
      <c r="BK156" s="153">
        <f t="shared" ref="BK156:BK162" si="9">ROUND(I156*H156,2)</f>
        <v>0</v>
      </c>
      <c r="BL156" s="14" t="s">
        <v>142</v>
      </c>
      <c r="BM156" s="152" t="s">
        <v>189</v>
      </c>
    </row>
    <row r="157" spans="1:65" s="2" customFormat="1" ht="36" x14ac:dyDescent="0.2">
      <c r="A157" s="29"/>
      <c r="B157" s="140"/>
      <c r="C157" s="141" t="s">
        <v>190</v>
      </c>
      <c r="D157" s="141" t="s">
        <v>126</v>
      </c>
      <c r="E157" s="142" t="s">
        <v>817</v>
      </c>
      <c r="F157" s="143" t="s">
        <v>818</v>
      </c>
      <c r="G157" s="144" t="s">
        <v>145</v>
      </c>
      <c r="H157" s="145">
        <v>15.67</v>
      </c>
      <c r="I157" s="146"/>
      <c r="J157" s="147">
        <f t="shared" si="0"/>
        <v>0</v>
      </c>
      <c r="K157" s="143" t="s">
        <v>130</v>
      </c>
      <c r="L157" s="30"/>
      <c r="M157" s="148" t="s">
        <v>1</v>
      </c>
      <c r="N157" s="149" t="s">
        <v>36</v>
      </c>
      <c r="O157" s="55"/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2" t="s">
        <v>142</v>
      </c>
      <c r="AT157" s="152" t="s">
        <v>126</v>
      </c>
      <c r="AU157" s="152" t="s">
        <v>80</v>
      </c>
      <c r="AY157" s="14" t="s">
        <v>123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4" t="s">
        <v>78</v>
      </c>
      <c r="BK157" s="153">
        <f t="shared" si="9"/>
        <v>0</v>
      </c>
      <c r="BL157" s="14" t="s">
        <v>142</v>
      </c>
      <c r="BM157" s="152" t="s">
        <v>193</v>
      </c>
    </row>
    <row r="158" spans="1:65" s="2" customFormat="1" ht="36" x14ac:dyDescent="0.2">
      <c r="A158" s="29"/>
      <c r="B158" s="140"/>
      <c r="C158" s="141" t="s">
        <v>179</v>
      </c>
      <c r="D158" s="141" t="s">
        <v>126</v>
      </c>
      <c r="E158" s="142" t="s">
        <v>819</v>
      </c>
      <c r="F158" s="143" t="s">
        <v>820</v>
      </c>
      <c r="G158" s="144" t="s">
        <v>175</v>
      </c>
      <c r="H158" s="145">
        <v>2</v>
      </c>
      <c r="I158" s="146"/>
      <c r="J158" s="147">
        <f t="shared" si="0"/>
        <v>0</v>
      </c>
      <c r="K158" s="143" t="s">
        <v>130</v>
      </c>
      <c r="L158" s="30"/>
      <c r="M158" s="148" t="s">
        <v>1</v>
      </c>
      <c r="N158" s="149" t="s">
        <v>36</v>
      </c>
      <c r="O158" s="55"/>
      <c r="P158" s="150">
        <f t="shared" si="1"/>
        <v>0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2" t="s">
        <v>142</v>
      </c>
      <c r="AT158" s="152" t="s">
        <v>126</v>
      </c>
      <c r="AU158" s="152" t="s">
        <v>80</v>
      </c>
      <c r="AY158" s="14" t="s">
        <v>123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4" t="s">
        <v>78</v>
      </c>
      <c r="BK158" s="153">
        <f t="shared" si="9"/>
        <v>0</v>
      </c>
      <c r="BL158" s="14" t="s">
        <v>142</v>
      </c>
      <c r="BM158" s="152" t="s">
        <v>196</v>
      </c>
    </row>
    <row r="159" spans="1:65" s="2" customFormat="1" ht="24" x14ac:dyDescent="0.2">
      <c r="A159" s="29"/>
      <c r="B159" s="140"/>
      <c r="C159" s="141" t="s">
        <v>197</v>
      </c>
      <c r="D159" s="141" t="s">
        <v>126</v>
      </c>
      <c r="E159" s="142" t="s">
        <v>821</v>
      </c>
      <c r="F159" s="143" t="s">
        <v>822</v>
      </c>
      <c r="G159" s="144" t="s">
        <v>800</v>
      </c>
      <c r="H159" s="145">
        <v>0.24</v>
      </c>
      <c r="I159" s="146"/>
      <c r="J159" s="147">
        <f t="shared" si="0"/>
        <v>0</v>
      </c>
      <c r="K159" s="143" t="s">
        <v>130</v>
      </c>
      <c r="L159" s="30"/>
      <c r="M159" s="148" t="s">
        <v>1</v>
      </c>
      <c r="N159" s="149" t="s">
        <v>36</v>
      </c>
      <c r="O159" s="55"/>
      <c r="P159" s="150">
        <f t="shared" si="1"/>
        <v>0</v>
      </c>
      <c r="Q159" s="150">
        <v>0</v>
      </c>
      <c r="R159" s="150">
        <f t="shared" si="2"/>
        <v>0</v>
      </c>
      <c r="S159" s="150">
        <v>0</v>
      </c>
      <c r="T159" s="151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2" t="s">
        <v>142</v>
      </c>
      <c r="AT159" s="152" t="s">
        <v>126</v>
      </c>
      <c r="AU159" s="152" t="s">
        <v>80</v>
      </c>
      <c r="AY159" s="14" t="s">
        <v>123</v>
      </c>
      <c r="BE159" s="153">
        <f t="shared" si="4"/>
        <v>0</v>
      </c>
      <c r="BF159" s="153">
        <f t="shared" si="5"/>
        <v>0</v>
      </c>
      <c r="BG159" s="153">
        <f t="shared" si="6"/>
        <v>0</v>
      </c>
      <c r="BH159" s="153">
        <f t="shared" si="7"/>
        <v>0</v>
      </c>
      <c r="BI159" s="153">
        <f t="shared" si="8"/>
        <v>0</v>
      </c>
      <c r="BJ159" s="14" t="s">
        <v>78</v>
      </c>
      <c r="BK159" s="153">
        <f t="shared" si="9"/>
        <v>0</v>
      </c>
      <c r="BL159" s="14" t="s">
        <v>142</v>
      </c>
      <c r="BM159" s="152" t="s">
        <v>200</v>
      </c>
    </row>
    <row r="160" spans="1:65" s="2" customFormat="1" ht="36" x14ac:dyDescent="0.2">
      <c r="A160" s="29"/>
      <c r="B160" s="140"/>
      <c r="C160" s="141" t="s">
        <v>182</v>
      </c>
      <c r="D160" s="141" t="s">
        <v>126</v>
      </c>
      <c r="E160" s="142" t="s">
        <v>823</v>
      </c>
      <c r="F160" s="143" t="s">
        <v>824</v>
      </c>
      <c r="G160" s="144" t="s">
        <v>528</v>
      </c>
      <c r="H160" s="145">
        <v>0.1</v>
      </c>
      <c r="I160" s="146"/>
      <c r="J160" s="147">
        <f t="shared" si="0"/>
        <v>0</v>
      </c>
      <c r="K160" s="143" t="s">
        <v>130</v>
      </c>
      <c r="L160" s="30"/>
      <c r="M160" s="148" t="s">
        <v>1</v>
      </c>
      <c r="N160" s="149" t="s">
        <v>36</v>
      </c>
      <c r="O160" s="55"/>
      <c r="P160" s="150">
        <f t="shared" si="1"/>
        <v>0</v>
      </c>
      <c r="Q160" s="150">
        <v>0</v>
      </c>
      <c r="R160" s="150">
        <f t="shared" si="2"/>
        <v>0</v>
      </c>
      <c r="S160" s="150">
        <v>0</v>
      </c>
      <c r="T160" s="151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2" t="s">
        <v>142</v>
      </c>
      <c r="AT160" s="152" t="s">
        <v>126</v>
      </c>
      <c r="AU160" s="152" t="s">
        <v>80</v>
      </c>
      <c r="AY160" s="14" t="s">
        <v>123</v>
      </c>
      <c r="BE160" s="153">
        <f t="shared" si="4"/>
        <v>0</v>
      </c>
      <c r="BF160" s="153">
        <f t="shared" si="5"/>
        <v>0</v>
      </c>
      <c r="BG160" s="153">
        <f t="shared" si="6"/>
        <v>0</v>
      </c>
      <c r="BH160" s="153">
        <f t="shared" si="7"/>
        <v>0</v>
      </c>
      <c r="BI160" s="153">
        <f t="shared" si="8"/>
        <v>0</v>
      </c>
      <c r="BJ160" s="14" t="s">
        <v>78</v>
      </c>
      <c r="BK160" s="153">
        <f t="shared" si="9"/>
        <v>0</v>
      </c>
      <c r="BL160" s="14" t="s">
        <v>142</v>
      </c>
      <c r="BM160" s="152" t="s">
        <v>203</v>
      </c>
    </row>
    <row r="161" spans="1:65" s="2" customFormat="1" ht="16.5" customHeight="1" x14ac:dyDescent="0.2">
      <c r="A161" s="29"/>
      <c r="B161" s="140"/>
      <c r="C161" s="163" t="s">
        <v>204</v>
      </c>
      <c r="D161" s="163" t="s">
        <v>120</v>
      </c>
      <c r="E161" s="164" t="s">
        <v>825</v>
      </c>
      <c r="F161" s="165" t="s">
        <v>826</v>
      </c>
      <c r="G161" s="166" t="s">
        <v>528</v>
      </c>
      <c r="H161" s="167">
        <v>0.11</v>
      </c>
      <c r="I161" s="168"/>
      <c r="J161" s="169">
        <f t="shared" si="0"/>
        <v>0</v>
      </c>
      <c r="K161" s="165" t="s">
        <v>130</v>
      </c>
      <c r="L161" s="170"/>
      <c r="M161" s="171" t="s">
        <v>1</v>
      </c>
      <c r="N161" s="172" t="s">
        <v>36</v>
      </c>
      <c r="O161" s="55"/>
      <c r="P161" s="150">
        <f t="shared" si="1"/>
        <v>0</v>
      </c>
      <c r="Q161" s="150">
        <v>0</v>
      </c>
      <c r="R161" s="150">
        <f t="shared" si="2"/>
        <v>0</v>
      </c>
      <c r="S161" s="150">
        <v>0</v>
      </c>
      <c r="T161" s="151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2" t="s">
        <v>169</v>
      </c>
      <c r="AT161" s="152" t="s">
        <v>120</v>
      </c>
      <c r="AU161" s="152" t="s">
        <v>80</v>
      </c>
      <c r="AY161" s="14" t="s">
        <v>123</v>
      </c>
      <c r="BE161" s="153">
        <f t="shared" si="4"/>
        <v>0</v>
      </c>
      <c r="BF161" s="153">
        <f t="shared" si="5"/>
        <v>0</v>
      </c>
      <c r="BG161" s="153">
        <f t="shared" si="6"/>
        <v>0</v>
      </c>
      <c r="BH161" s="153">
        <f t="shared" si="7"/>
        <v>0</v>
      </c>
      <c r="BI161" s="153">
        <f t="shared" si="8"/>
        <v>0</v>
      </c>
      <c r="BJ161" s="14" t="s">
        <v>78</v>
      </c>
      <c r="BK161" s="153">
        <f t="shared" si="9"/>
        <v>0</v>
      </c>
      <c r="BL161" s="14" t="s">
        <v>142</v>
      </c>
      <c r="BM161" s="152" t="s">
        <v>207</v>
      </c>
    </row>
    <row r="162" spans="1:65" s="2" customFormat="1" ht="66.75" customHeight="1" x14ac:dyDescent="0.2">
      <c r="A162" s="29"/>
      <c r="B162" s="140"/>
      <c r="C162" s="141" t="s">
        <v>186</v>
      </c>
      <c r="D162" s="141" t="s">
        <v>126</v>
      </c>
      <c r="E162" s="142" t="s">
        <v>827</v>
      </c>
      <c r="F162" s="143" t="s">
        <v>828</v>
      </c>
      <c r="G162" s="144" t="s">
        <v>129</v>
      </c>
      <c r="H162" s="145">
        <v>11.3</v>
      </c>
      <c r="I162" s="146"/>
      <c r="J162" s="147">
        <f t="shared" si="0"/>
        <v>0</v>
      </c>
      <c r="K162" s="143" t="s">
        <v>130</v>
      </c>
      <c r="L162" s="30"/>
      <c r="M162" s="148" t="s">
        <v>1</v>
      </c>
      <c r="N162" s="149" t="s">
        <v>36</v>
      </c>
      <c r="O162" s="55"/>
      <c r="P162" s="150">
        <f t="shared" si="1"/>
        <v>0</v>
      </c>
      <c r="Q162" s="150">
        <v>0</v>
      </c>
      <c r="R162" s="150">
        <f t="shared" si="2"/>
        <v>0</v>
      </c>
      <c r="S162" s="150">
        <v>0</v>
      </c>
      <c r="T162" s="151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2" t="s">
        <v>142</v>
      </c>
      <c r="AT162" s="152" t="s">
        <v>126</v>
      </c>
      <c r="AU162" s="152" t="s">
        <v>80</v>
      </c>
      <c r="AY162" s="14" t="s">
        <v>123</v>
      </c>
      <c r="BE162" s="153">
        <f t="shared" si="4"/>
        <v>0</v>
      </c>
      <c r="BF162" s="153">
        <f t="shared" si="5"/>
        <v>0</v>
      </c>
      <c r="BG162" s="153">
        <f t="shared" si="6"/>
        <v>0</v>
      </c>
      <c r="BH162" s="153">
        <f t="shared" si="7"/>
        <v>0</v>
      </c>
      <c r="BI162" s="153">
        <f t="shared" si="8"/>
        <v>0</v>
      </c>
      <c r="BJ162" s="14" t="s">
        <v>78</v>
      </c>
      <c r="BK162" s="153">
        <f t="shared" si="9"/>
        <v>0</v>
      </c>
      <c r="BL162" s="14" t="s">
        <v>142</v>
      </c>
      <c r="BM162" s="152" t="s">
        <v>264</v>
      </c>
    </row>
    <row r="163" spans="1:65" s="12" customFormat="1" ht="22.9" customHeight="1" x14ac:dyDescent="0.2">
      <c r="B163" s="127"/>
      <c r="D163" s="128" t="s">
        <v>70</v>
      </c>
      <c r="E163" s="138" t="s">
        <v>172</v>
      </c>
      <c r="F163" s="138" t="s">
        <v>829</v>
      </c>
      <c r="I163" s="130"/>
      <c r="J163" s="139">
        <f>BK163</f>
        <v>0</v>
      </c>
      <c r="L163" s="127"/>
      <c r="M163" s="132"/>
      <c r="N163" s="133"/>
      <c r="O163" s="133"/>
      <c r="P163" s="134">
        <v>0</v>
      </c>
      <c r="Q163" s="133"/>
      <c r="R163" s="134">
        <v>0</v>
      </c>
      <c r="S163" s="133"/>
      <c r="T163" s="135">
        <v>0</v>
      </c>
      <c r="AR163" s="128" t="s">
        <v>78</v>
      </c>
      <c r="AT163" s="136" t="s">
        <v>70</v>
      </c>
      <c r="AU163" s="136" t="s">
        <v>78</v>
      </c>
      <c r="AY163" s="128" t="s">
        <v>123</v>
      </c>
      <c r="BK163" s="137">
        <v>0</v>
      </c>
    </row>
    <row r="164" spans="1:65" s="12" customFormat="1" ht="22.9" customHeight="1" x14ac:dyDescent="0.2">
      <c r="B164" s="127"/>
      <c r="D164" s="128" t="s">
        <v>70</v>
      </c>
      <c r="E164" s="138" t="s">
        <v>403</v>
      </c>
      <c r="F164" s="138" t="s">
        <v>830</v>
      </c>
      <c r="I164" s="130"/>
      <c r="J164" s="139">
        <f>BK164</f>
        <v>0</v>
      </c>
      <c r="L164" s="127"/>
      <c r="M164" s="132"/>
      <c r="N164" s="133"/>
      <c r="O164" s="133"/>
      <c r="P164" s="134">
        <f>SUM(P165:P179)</f>
        <v>0</v>
      </c>
      <c r="Q164" s="133"/>
      <c r="R164" s="134">
        <f>SUM(R165:R179)</f>
        <v>0</v>
      </c>
      <c r="S164" s="133"/>
      <c r="T164" s="135">
        <f>SUM(T165:T179)</f>
        <v>0</v>
      </c>
      <c r="AR164" s="128" t="s">
        <v>78</v>
      </c>
      <c r="AT164" s="136" t="s">
        <v>70</v>
      </c>
      <c r="AU164" s="136" t="s">
        <v>78</v>
      </c>
      <c r="AY164" s="128" t="s">
        <v>123</v>
      </c>
      <c r="BK164" s="137">
        <f>SUM(BK165:BK179)</f>
        <v>0</v>
      </c>
    </row>
    <row r="165" spans="1:65" s="2" customFormat="1" ht="36" x14ac:dyDescent="0.2">
      <c r="A165" s="29"/>
      <c r="B165" s="140"/>
      <c r="C165" s="141" t="s">
        <v>8</v>
      </c>
      <c r="D165" s="141" t="s">
        <v>126</v>
      </c>
      <c r="E165" s="142" t="s">
        <v>831</v>
      </c>
      <c r="F165" s="143" t="s">
        <v>832</v>
      </c>
      <c r="G165" s="144" t="s">
        <v>145</v>
      </c>
      <c r="H165" s="145">
        <v>127.7</v>
      </c>
      <c r="I165" s="146"/>
      <c r="J165" s="147">
        <f t="shared" ref="J165:J179" si="10">ROUND(I165*H165,2)</f>
        <v>0</v>
      </c>
      <c r="K165" s="143" t="s">
        <v>130</v>
      </c>
      <c r="L165" s="30"/>
      <c r="M165" s="148" t="s">
        <v>1</v>
      </c>
      <c r="N165" s="149" t="s">
        <v>36</v>
      </c>
      <c r="O165" s="55"/>
      <c r="P165" s="150">
        <f t="shared" ref="P165:P179" si="11">O165*H165</f>
        <v>0</v>
      </c>
      <c r="Q165" s="150">
        <v>0</v>
      </c>
      <c r="R165" s="150">
        <f t="shared" ref="R165:R179" si="12">Q165*H165</f>
        <v>0</v>
      </c>
      <c r="S165" s="150">
        <v>0</v>
      </c>
      <c r="T165" s="151">
        <f t="shared" ref="T165:T179" si="13"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2" t="s">
        <v>142</v>
      </c>
      <c r="AT165" s="152" t="s">
        <v>126</v>
      </c>
      <c r="AU165" s="152" t="s">
        <v>80</v>
      </c>
      <c r="AY165" s="14" t="s">
        <v>123</v>
      </c>
      <c r="BE165" s="153">
        <f t="shared" ref="BE165:BE179" si="14">IF(N165="základní",J165,0)</f>
        <v>0</v>
      </c>
      <c r="BF165" s="153">
        <f t="shared" ref="BF165:BF179" si="15">IF(N165="snížená",J165,0)</f>
        <v>0</v>
      </c>
      <c r="BG165" s="153">
        <f t="shared" ref="BG165:BG179" si="16">IF(N165="zákl. přenesená",J165,0)</f>
        <v>0</v>
      </c>
      <c r="BH165" s="153">
        <f t="shared" ref="BH165:BH179" si="17">IF(N165="sníž. přenesená",J165,0)</f>
        <v>0</v>
      </c>
      <c r="BI165" s="153">
        <f t="shared" ref="BI165:BI179" si="18">IF(N165="nulová",J165,0)</f>
        <v>0</v>
      </c>
      <c r="BJ165" s="14" t="s">
        <v>78</v>
      </c>
      <c r="BK165" s="153">
        <f t="shared" ref="BK165:BK179" si="19">ROUND(I165*H165,2)</f>
        <v>0</v>
      </c>
      <c r="BL165" s="14" t="s">
        <v>142</v>
      </c>
      <c r="BM165" s="152" t="s">
        <v>215</v>
      </c>
    </row>
    <row r="166" spans="1:65" s="2" customFormat="1" ht="33" customHeight="1" x14ac:dyDescent="0.2">
      <c r="A166" s="29"/>
      <c r="B166" s="140"/>
      <c r="C166" s="141" t="s">
        <v>189</v>
      </c>
      <c r="D166" s="141" t="s">
        <v>126</v>
      </c>
      <c r="E166" s="142" t="s">
        <v>833</v>
      </c>
      <c r="F166" s="143" t="s">
        <v>834</v>
      </c>
      <c r="G166" s="144" t="s">
        <v>145</v>
      </c>
      <c r="H166" s="145">
        <v>127.7</v>
      </c>
      <c r="I166" s="146"/>
      <c r="J166" s="147">
        <f t="shared" si="10"/>
        <v>0</v>
      </c>
      <c r="K166" s="143" t="s">
        <v>130</v>
      </c>
      <c r="L166" s="30"/>
      <c r="M166" s="148" t="s">
        <v>1</v>
      </c>
      <c r="N166" s="149" t="s">
        <v>36</v>
      </c>
      <c r="O166" s="55"/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2" t="s">
        <v>142</v>
      </c>
      <c r="AT166" s="152" t="s">
        <v>126</v>
      </c>
      <c r="AU166" s="152" t="s">
        <v>80</v>
      </c>
      <c r="AY166" s="14" t="s">
        <v>123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4" t="s">
        <v>78</v>
      </c>
      <c r="BK166" s="153">
        <f t="shared" si="19"/>
        <v>0</v>
      </c>
      <c r="BL166" s="14" t="s">
        <v>142</v>
      </c>
      <c r="BM166" s="152" t="s">
        <v>218</v>
      </c>
    </row>
    <row r="167" spans="1:65" s="2" customFormat="1" ht="36" x14ac:dyDescent="0.2">
      <c r="A167" s="29"/>
      <c r="B167" s="140"/>
      <c r="C167" s="141" t="s">
        <v>219</v>
      </c>
      <c r="D167" s="141" t="s">
        <v>126</v>
      </c>
      <c r="E167" s="142" t="s">
        <v>835</v>
      </c>
      <c r="F167" s="143" t="s">
        <v>836</v>
      </c>
      <c r="G167" s="144" t="s">
        <v>145</v>
      </c>
      <c r="H167" s="145">
        <v>127.7</v>
      </c>
      <c r="I167" s="146"/>
      <c r="J167" s="147">
        <f t="shared" si="10"/>
        <v>0</v>
      </c>
      <c r="K167" s="143" t="s">
        <v>130</v>
      </c>
      <c r="L167" s="30"/>
      <c r="M167" s="148" t="s">
        <v>1</v>
      </c>
      <c r="N167" s="149" t="s">
        <v>36</v>
      </c>
      <c r="O167" s="55"/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2" t="s">
        <v>142</v>
      </c>
      <c r="AT167" s="152" t="s">
        <v>126</v>
      </c>
      <c r="AU167" s="152" t="s">
        <v>80</v>
      </c>
      <c r="AY167" s="14" t="s">
        <v>123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4" t="s">
        <v>78</v>
      </c>
      <c r="BK167" s="153">
        <f t="shared" si="19"/>
        <v>0</v>
      </c>
      <c r="BL167" s="14" t="s">
        <v>142</v>
      </c>
      <c r="BM167" s="152" t="s">
        <v>222</v>
      </c>
    </row>
    <row r="168" spans="1:65" s="2" customFormat="1" ht="24" x14ac:dyDescent="0.2">
      <c r="A168" s="29"/>
      <c r="B168" s="140"/>
      <c r="C168" s="141" t="s">
        <v>193</v>
      </c>
      <c r="D168" s="141" t="s">
        <v>126</v>
      </c>
      <c r="E168" s="142" t="s">
        <v>837</v>
      </c>
      <c r="F168" s="143" t="s">
        <v>838</v>
      </c>
      <c r="G168" s="144" t="s">
        <v>145</v>
      </c>
      <c r="H168" s="145">
        <v>127.7</v>
      </c>
      <c r="I168" s="146"/>
      <c r="J168" s="147">
        <f t="shared" si="10"/>
        <v>0</v>
      </c>
      <c r="K168" s="143" t="s">
        <v>130</v>
      </c>
      <c r="L168" s="30"/>
      <c r="M168" s="148" t="s">
        <v>1</v>
      </c>
      <c r="N168" s="149" t="s">
        <v>36</v>
      </c>
      <c r="O168" s="55"/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2" t="s">
        <v>142</v>
      </c>
      <c r="AT168" s="152" t="s">
        <v>126</v>
      </c>
      <c r="AU168" s="152" t="s">
        <v>80</v>
      </c>
      <c r="AY168" s="14" t="s">
        <v>123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4" t="s">
        <v>78</v>
      </c>
      <c r="BK168" s="153">
        <f t="shared" si="19"/>
        <v>0</v>
      </c>
      <c r="BL168" s="14" t="s">
        <v>142</v>
      </c>
      <c r="BM168" s="152" t="s">
        <v>298</v>
      </c>
    </row>
    <row r="169" spans="1:65" s="2" customFormat="1" ht="36" x14ac:dyDescent="0.2">
      <c r="A169" s="29"/>
      <c r="B169" s="140"/>
      <c r="C169" s="141" t="s">
        <v>228</v>
      </c>
      <c r="D169" s="141" t="s">
        <v>126</v>
      </c>
      <c r="E169" s="142" t="s">
        <v>839</v>
      </c>
      <c r="F169" s="143" t="s">
        <v>840</v>
      </c>
      <c r="G169" s="144" t="s">
        <v>145</v>
      </c>
      <c r="H169" s="145">
        <v>376.22</v>
      </c>
      <c r="I169" s="146"/>
      <c r="J169" s="147">
        <f t="shared" si="10"/>
        <v>0</v>
      </c>
      <c r="K169" s="143" t="s">
        <v>130</v>
      </c>
      <c r="L169" s="30"/>
      <c r="M169" s="148" t="s">
        <v>1</v>
      </c>
      <c r="N169" s="149" t="s">
        <v>36</v>
      </c>
      <c r="O169" s="55"/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2" t="s">
        <v>142</v>
      </c>
      <c r="AT169" s="152" t="s">
        <v>126</v>
      </c>
      <c r="AU169" s="152" t="s">
        <v>80</v>
      </c>
      <c r="AY169" s="14" t="s">
        <v>123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4" t="s">
        <v>78</v>
      </c>
      <c r="BK169" s="153">
        <f t="shared" si="19"/>
        <v>0</v>
      </c>
      <c r="BL169" s="14" t="s">
        <v>142</v>
      </c>
      <c r="BM169" s="152" t="s">
        <v>232</v>
      </c>
    </row>
    <row r="170" spans="1:65" s="2" customFormat="1" ht="33" customHeight="1" x14ac:dyDescent="0.2">
      <c r="A170" s="29"/>
      <c r="B170" s="140"/>
      <c r="C170" s="141" t="s">
        <v>196</v>
      </c>
      <c r="D170" s="141" t="s">
        <v>126</v>
      </c>
      <c r="E170" s="142" t="s">
        <v>841</v>
      </c>
      <c r="F170" s="143" t="s">
        <v>842</v>
      </c>
      <c r="G170" s="144" t="s">
        <v>145</v>
      </c>
      <c r="H170" s="145">
        <v>549.32000000000005</v>
      </c>
      <c r="I170" s="146"/>
      <c r="J170" s="147">
        <f t="shared" si="10"/>
        <v>0</v>
      </c>
      <c r="K170" s="143" t="s">
        <v>130</v>
      </c>
      <c r="L170" s="30"/>
      <c r="M170" s="148" t="s">
        <v>1</v>
      </c>
      <c r="N170" s="149" t="s">
        <v>36</v>
      </c>
      <c r="O170" s="55"/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2" t="s">
        <v>142</v>
      </c>
      <c r="AT170" s="152" t="s">
        <v>126</v>
      </c>
      <c r="AU170" s="152" t="s">
        <v>80</v>
      </c>
      <c r="AY170" s="14" t="s">
        <v>123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4" t="s">
        <v>78</v>
      </c>
      <c r="BK170" s="153">
        <f t="shared" si="19"/>
        <v>0</v>
      </c>
      <c r="BL170" s="14" t="s">
        <v>142</v>
      </c>
      <c r="BM170" s="152" t="s">
        <v>315</v>
      </c>
    </row>
    <row r="171" spans="1:65" s="2" customFormat="1" ht="36" x14ac:dyDescent="0.2">
      <c r="A171" s="29"/>
      <c r="B171" s="140"/>
      <c r="C171" s="141" t="s">
        <v>7</v>
      </c>
      <c r="D171" s="141" t="s">
        <v>126</v>
      </c>
      <c r="E171" s="142" t="s">
        <v>843</v>
      </c>
      <c r="F171" s="143" t="s">
        <v>844</v>
      </c>
      <c r="G171" s="144" t="s">
        <v>145</v>
      </c>
      <c r="H171" s="145">
        <v>549.32000000000005</v>
      </c>
      <c r="I171" s="146"/>
      <c r="J171" s="147">
        <f t="shared" si="10"/>
        <v>0</v>
      </c>
      <c r="K171" s="143" t="s">
        <v>130</v>
      </c>
      <c r="L171" s="30"/>
      <c r="M171" s="148" t="s">
        <v>1</v>
      </c>
      <c r="N171" s="149" t="s">
        <v>36</v>
      </c>
      <c r="O171" s="55"/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2" t="s">
        <v>142</v>
      </c>
      <c r="AT171" s="152" t="s">
        <v>126</v>
      </c>
      <c r="AU171" s="152" t="s">
        <v>80</v>
      </c>
      <c r="AY171" s="14" t="s">
        <v>123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4" t="s">
        <v>78</v>
      </c>
      <c r="BK171" s="153">
        <f t="shared" si="19"/>
        <v>0</v>
      </c>
      <c r="BL171" s="14" t="s">
        <v>142</v>
      </c>
      <c r="BM171" s="152" t="s">
        <v>240</v>
      </c>
    </row>
    <row r="172" spans="1:65" s="2" customFormat="1" ht="24" x14ac:dyDescent="0.2">
      <c r="A172" s="29"/>
      <c r="B172" s="140"/>
      <c r="C172" s="141" t="s">
        <v>200</v>
      </c>
      <c r="D172" s="141" t="s">
        <v>126</v>
      </c>
      <c r="E172" s="142" t="s">
        <v>845</v>
      </c>
      <c r="F172" s="143" t="s">
        <v>846</v>
      </c>
      <c r="G172" s="144" t="s">
        <v>145</v>
      </c>
      <c r="H172" s="145">
        <v>549.32000000000005</v>
      </c>
      <c r="I172" s="146"/>
      <c r="J172" s="147">
        <f t="shared" si="10"/>
        <v>0</v>
      </c>
      <c r="K172" s="143" t="s">
        <v>130</v>
      </c>
      <c r="L172" s="30"/>
      <c r="M172" s="148" t="s">
        <v>1</v>
      </c>
      <c r="N172" s="149" t="s">
        <v>36</v>
      </c>
      <c r="O172" s="55"/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2" t="s">
        <v>142</v>
      </c>
      <c r="AT172" s="152" t="s">
        <v>126</v>
      </c>
      <c r="AU172" s="152" t="s">
        <v>80</v>
      </c>
      <c r="AY172" s="14" t="s">
        <v>123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4" t="s">
        <v>78</v>
      </c>
      <c r="BK172" s="153">
        <f t="shared" si="19"/>
        <v>0</v>
      </c>
      <c r="BL172" s="14" t="s">
        <v>142</v>
      </c>
      <c r="BM172" s="152" t="s">
        <v>243</v>
      </c>
    </row>
    <row r="173" spans="1:65" s="2" customFormat="1" ht="24" x14ac:dyDescent="0.2">
      <c r="A173" s="29"/>
      <c r="B173" s="140"/>
      <c r="C173" s="141" t="s">
        <v>244</v>
      </c>
      <c r="D173" s="141" t="s">
        <v>126</v>
      </c>
      <c r="E173" s="142" t="s">
        <v>847</v>
      </c>
      <c r="F173" s="143" t="s">
        <v>848</v>
      </c>
      <c r="G173" s="144" t="s">
        <v>129</v>
      </c>
      <c r="H173" s="145">
        <v>43.8</v>
      </c>
      <c r="I173" s="146"/>
      <c r="J173" s="147">
        <f t="shared" si="10"/>
        <v>0</v>
      </c>
      <c r="K173" s="143" t="s">
        <v>130</v>
      </c>
      <c r="L173" s="30"/>
      <c r="M173" s="148" t="s">
        <v>1</v>
      </c>
      <c r="N173" s="149" t="s">
        <v>36</v>
      </c>
      <c r="O173" s="55"/>
      <c r="P173" s="150">
        <f t="shared" si="11"/>
        <v>0</v>
      </c>
      <c r="Q173" s="150">
        <v>0</v>
      </c>
      <c r="R173" s="150">
        <f t="shared" si="12"/>
        <v>0</v>
      </c>
      <c r="S173" s="150">
        <v>0</v>
      </c>
      <c r="T173" s="151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2" t="s">
        <v>142</v>
      </c>
      <c r="AT173" s="152" t="s">
        <v>126</v>
      </c>
      <c r="AU173" s="152" t="s">
        <v>80</v>
      </c>
      <c r="AY173" s="14" t="s">
        <v>123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4" t="s">
        <v>78</v>
      </c>
      <c r="BK173" s="153">
        <f t="shared" si="19"/>
        <v>0</v>
      </c>
      <c r="BL173" s="14" t="s">
        <v>142</v>
      </c>
      <c r="BM173" s="152" t="s">
        <v>247</v>
      </c>
    </row>
    <row r="174" spans="1:65" s="2" customFormat="1" ht="44.25" customHeight="1" x14ac:dyDescent="0.2">
      <c r="A174" s="29"/>
      <c r="B174" s="140"/>
      <c r="C174" s="141" t="s">
        <v>203</v>
      </c>
      <c r="D174" s="141" t="s">
        <v>126</v>
      </c>
      <c r="E174" s="142" t="s">
        <v>849</v>
      </c>
      <c r="F174" s="143" t="s">
        <v>850</v>
      </c>
      <c r="G174" s="144" t="s">
        <v>129</v>
      </c>
      <c r="H174" s="145">
        <v>122.03</v>
      </c>
      <c r="I174" s="146"/>
      <c r="J174" s="147">
        <f t="shared" si="10"/>
        <v>0</v>
      </c>
      <c r="K174" s="143" t="s">
        <v>130</v>
      </c>
      <c r="L174" s="30"/>
      <c r="M174" s="148" t="s">
        <v>1</v>
      </c>
      <c r="N174" s="149" t="s">
        <v>36</v>
      </c>
      <c r="O174" s="55"/>
      <c r="P174" s="150">
        <f t="shared" si="11"/>
        <v>0</v>
      </c>
      <c r="Q174" s="150">
        <v>0</v>
      </c>
      <c r="R174" s="150">
        <f t="shared" si="12"/>
        <v>0</v>
      </c>
      <c r="S174" s="150">
        <v>0</v>
      </c>
      <c r="T174" s="151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2" t="s">
        <v>142</v>
      </c>
      <c r="AT174" s="152" t="s">
        <v>126</v>
      </c>
      <c r="AU174" s="152" t="s">
        <v>80</v>
      </c>
      <c r="AY174" s="14" t="s">
        <v>123</v>
      </c>
      <c r="BE174" s="153">
        <f t="shared" si="14"/>
        <v>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4" t="s">
        <v>78</v>
      </c>
      <c r="BK174" s="153">
        <f t="shared" si="19"/>
        <v>0</v>
      </c>
      <c r="BL174" s="14" t="s">
        <v>142</v>
      </c>
      <c r="BM174" s="152" t="s">
        <v>250</v>
      </c>
    </row>
    <row r="175" spans="1:65" s="2" customFormat="1" ht="16.5" customHeight="1" x14ac:dyDescent="0.2">
      <c r="A175" s="29"/>
      <c r="B175" s="140"/>
      <c r="C175" s="163" t="s">
        <v>251</v>
      </c>
      <c r="D175" s="163" t="s">
        <v>120</v>
      </c>
      <c r="E175" s="164" t="s">
        <v>851</v>
      </c>
      <c r="F175" s="165" t="s">
        <v>852</v>
      </c>
      <c r="G175" s="166" t="s">
        <v>129</v>
      </c>
      <c r="H175" s="167">
        <v>128.13</v>
      </c>
      <c r="I175" s="168"/>
      <c r="J175" s="169">
        <f t="shared" si="10"/>
        <v>0</v>
      </c>
      <c r="K175" s="165" t="s">
        <v>130</v>
      </c>
      <c r="L175" s="170"/>
      <c r="M175" s="171" t="s">
        <v>1</v>
      </c>
      <c r="N175" s="172" t="s">
        <v>36</v>
      </c>
      <c r="O175" s="55"/>
      <c r="P175" s="150">
        <f t="shared" si="11"/>
        <v>0</v>
      </c>
      <c r="Q175" s="150">
        <v>0</v>
      </c>
      <c r="R175" s="150">
        <f t="shared" si="12"/>
        <v>0</v>
      </c>
      <c r="S175" s="150">
        <v>0</v>
      </c>
      <c r="T175" s="151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2" t="s">
        <v>169</v>
      </c>
      <c r="AT175" s="152" t="s">
        <v>120</v>
      </c>
      <c r="AU175" s="152" t="s">
        <v>80</v>
      </c>
      <c r="AY175" s="14" t="s">
        <v>123</v>
      </c>
      <c r="BE175" s="153">
        <f t="shared" si="14"/>
        <v>0</v>
      </c>
      <c r="BF175" s="153">
        <f t="shared" si="15"/>
        <v>0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4" t="s">
        <v>78</v>
      </c>
      <c r="BK175" s="153">
        <f t="shared" si="19"/>
        <v>0</v>
      </c>
      <c r="BL175" s="14" t="s">
        <v>142</v>
      </c>
      <c r="BM175" s="152" t="s">
        <v>254</v>
      </c>
    </row>
    <row r="176" spans="1:65" s="2" customFormat="1" ht="55.5" customHeight="1" x14ac:dyDescent="0.2">
      <c r="A176" s="29"/>
      <c r="B176" s="140"/>
      <c r="C176" s="141" t="s">
        <v>207</v>
      </c>
      <c r="D176" s="141" t="s">
        <v>126</v>
      </c>
      <c r="E176" s="142" t="s">
        <v>853</v>
      </c>
      <c r="F176" s="143" t="s">
        <v>854</v>
      </c>
      <c r="G176" s="144" t="s">
        <v>129</v>
      </c>
      <c r="H176" s="145">
        <v>56.43</v>
      </c>
      <c r="I176" s="146"/>
      <c r="J176" s="147">
        <f t="shared" si="10"/>
        <v>0</v>
      </c>
      <c r="K176" s="143" t="s">
        <v>130</v>
      </c>
      <c r="L176" s="30"/>
      <c r="M176" s="148" t="s">
        <v>1</v>
      </c>
      <c r="N176" s="149" t="s">
        <v>36</v>
      </c>
      <c r="O176" s="55"/>
      <c r="P176" s="150">
        <f t="shared" si="11"/>
        <v>0</v>
      </c>
      <c r="Q176" s="150">
        <v>0</v>
      </c>
      <c r="R176" s="150">
        <f t="shared" si="12"/>
        <v>0</v>
      </c>
      <c r="S176" s="150">
        <v>0</v>
      </c>
      <c r="T176" s="151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2" t="s">
        <v>142</v>
      </c>
      <c r="AT176" s="152" t="s">
        <v>126</v>
      </c>
      <c r="AU176" s="152" t="s">
        <v>80</v>
      </c>
      <c r="AY176" s="14" t="s">
        <v>123</v>
      </c>
      <c r="BE176" s="153">
        <f t="shared" si="14"/>
        <v>0</v>
      </c>
      <c r="BF176" s="153">
        <f t="shared" si="15"/>
        <v>0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4" t="s">
        <v>78</v>
      </c>
      <c r="BK176" s="153">
        <f t="shared" si="19"/>
        <v>0</v>
      </c>
      <c r="BL176" s="14" t="s">
        <v>142</v>
      </c>
      <c r="BM176" s="152" t="s">
        <v>257</v>
      </c>
    </row>
    <row r="177" spans="1:65" s="2" customFormat="1" ht="24" x14ac:dyDescent="0.2">
      <c r="A177" s="29"/>
      <c r="B177" s="140"/>
      <c r="C177" s="163" t="s">
        <v>260</v>
      </c>
      <c r="D177" s="163" t="s">
        <v>120</v>
      </c>
      <c r="E177" s="164" t="s">
        <v>855</v>
      </c>
      <c r="F177" s="165" t="s">
        <v>856</v>
      </c>
      <c r="G177" s="166" t="s">
        <v>129</v>
      </c>
      <c r="H177" s="167">
        <v>59.25</v>
      </c>
      <c r="I177" s="168"/>
      <c r="J177" s="169">
        <f t="shared" si="10"/>
        <v>0</v>
      </c>
      <c r="K177" s="165" t="s">
        <v>130</v>
      </c>
      <c r="L177" s="170"/>
      <c r="M177" s="171" t="s">
        <v>1</v>
      </c>
      <c r="N177" s="172" t="s">
        <v>36</v>
      </c>
      <c r="O177" s="55"/>
      <c r="P177" s="150">
        <f t="shared" si="11"/>
        <v>0</v>
      </c>
      <c r="Q177" s="150">
        <v>0</v>
      </c>
      <c r="R177" s="150">
        <f t="shared" si="12"/>
        <v>0</v>
      </c>
      <c r="S177" s="150">
        <v>0</v>
      </c>
      <c r="T177" s="151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2" t="s">
        <v>169</v>
      </c>
      <c r="AT177" s="152" t="s">
        <v>120</v>
      </c>
      <c r="AU177" s="152" t="s">
        <v>80</v>
      </c>
      <c r="AY177" s="14" t="s">
        <v>123</v>
      </c>
      <c r="BE177" s="153">
        <f t="shared" si="14"/>
        <v>0</v>
      </c>
      <c r="BF177" s="153">
        <f t="shared" si="15"/>
        <v>0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4" t="s">
        <v>78</v>
      </c>
      <c r="BK177" s="153">
        <f t="shared" si="19"/>
        <v>0</v>
      </c>
      <c r="BL177" s="14" t="s">
        <v>142</v>
      </c>
      <c r="BM177" s="152" t="s">
        <v>263</v>
      </c>
    </row>
    <row r="178" spans="1:65" s="2" customFormat="1" ht="36" x14ac:dyDescent="0.2">
      <c r="A178" s="29"/>
      <c r="B178" s="140"/>
      <c r="C178" s="141" t="s">
        <v>264</v>
      </c>
      <c r="D178" s="141" t="s">
        <v>126</v>
      </c>
      <c r="E178" s="142" t="s">
        <v>857</v>
      </c>
      <c r="F178" s="143" t="s">
        <v>858</v>
      </c>
      <c r="G178" s="144" t="s">
        <v>145</v>
      </c>
      <c r="H178" s="145">
        <v>28.79</v>
      </c>
      <c r="I178" s="146"/>
      <c r="J178" s="147">
        <f t="shared" si="10"/>
        <v>0</v>
      </c>
      <c r="K178" s="143" t="s">
        <v>130</v>
      </c>
      <c r="L178" s="30"/>
      <c r="M178" s="148" t="s">
        <v>1</v>
      </c>
      <c r="N178" s="149" t="s">
        <v>36</v>
      </c>
      <c r="O178" s="55"/>
      <c r="P178" s="150">
        <f t="shared" si="11"/>
        <v>0</v>
      </c>
      <c r="Q178" s="150">
        <v>0</v>
      </c>
      <c r="R178" s="150">
        <f t="shared" si="12"/>
        <v>0</v>
      </c>
      <c r="S178" s="150">
        <v>0</v>
      </c>
      <c r="T178" s="151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2" t="s">
        <v>142</v>
      </c>
      <c r="AT178" s="152" t="s">
        <v>126</v>
      </c>
      <c r="AU178" s="152" t="s">
        <v>80</v>
      </c>
      <c r="AY178" s="14" t="s">
        <v>123</v>
      </c>
      <c r="BE178" s="153">
        <f t="shared" si="14"/>
        <v>0</v>
      </c>
      <c r="BF178" s="153">
        <f t="shared" si="15"/>
        <v>0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4" t="s">
        <v>78</v>
      </c>
      <c r="BK178" s="153">
        <f t="shared" si="19"/>
        <v>0</v>
      </c>
      <c r="BL178" s="14" t="s">
        <v>142</v>
      </c>
      <c r="BM178" s="152" t="s">
        <v>267</v>
      </c>
    </row>
    <row r="179" spans="1:65" s="2" customFormat="1" ht="33" customHeight="1" x14ac:dyDescent="0.2">
      <c r="A179" s="29"/>
      <c r="B179" s="140"/>
      <c r="C179" s="141" t="s">
        <v>268</v>
      </c>
      <c r="D179" s="141" t="s">
        <v>126</v>
      </c>
      <c r="E179" s="142" t="s">
        <v>859</v>
      </c>
      <c r="F179" s="143" t="s">
        <v>860</v>
      </c>
      <c r="G179" s="144" t="s">
        <v>145</v>
      </c>
      <c r="H179" s="145">
        <v>127.7</v>
      </c>
      <c r="I179" s="146"/>
      <c r="J179" s="147">
        <f t="shared" si="10"/>
        <v>0</v>
      </c>
      <c r="K179" s="143" t="s">
        <v>130</v>
      </c>
      <c r="L179" s="30"/>
      <c r="M179" s="148" t="s">
        <v>1</v>
      </c>
      <c r="N179" s="149" t="s">
        <v>36</v>
      </c>
      <c r="O179" s="55"/>
      <c r="P179" s="150">
        <f t="shared" si="11"/>
        <v>0</v>
      </c>
      <c r="Q179" s="150">
        <v>0</v>
      </c>
      <c r="R179" s="150">
        <f t="shared" si="12"/>
        <v>0</v>
      </c>
      <c r="S179" s="150">
        <v>0</v>
      </c>
      <c r="T179" s="151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2" t="s">
        <v>142</v>
      </c>
      <c r="AT179" s="152" t="s">
        <v>126</v>
      </c>
      <c r="AU179" s="152" t="s">
        <v>80</v>
      </c>
      <c r="AY179" s="14" t="s">
        <v>123</v>
      </c>
      <c r="BE179" s="153">
        <f t="shared" si="14"/>
        <v>0</v>
      </c>
      <c r="BF179" s="153">
        <f t="shared" si="15"/>
        <v>0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4" t="s">
        <v>78</v>
      </c>
      <c r="BK179" s="153">
        <f t="shared" si="19"/>
        <v>0</v>
      </c>
      <c r="BL179" s="14" t="s">
        <v>142</v>
      </c>
      <c r="BM179" s="152" t="s">
        <v>271</v>
      </c>
    </row>
    <row r="180" spans="1:65" s="12" customFormat="1" ht="22.9" customHeight="1" x14ac:dyDescent="0.2">
      <c r="B180" s="127"/>
      <c r="D180" s="128" t="s">
        <v>70</v>
      </c>
      <c r="E180" s="138" t="s">
        <v>278</v>
      </c>
      <c r="F180" s="138" t="s">
        <v>861</v>
      </c>
      <c r="I180" s="130"/>
      <c r="J180" s="139">
        <f>BK180</f>
        <v>0</v>
      </c>
      <c r="L180" s="127"/>
      <c r="M180" s="132"/>
      <c r="N180" s="133"/>
      <c r="O180" s="133"/>
      <c r="P180" s="134">
        <f>SUM(P181:P196)</f>
        <v>0</v>
      </c>
      <c r="Q180" s="133"/>
      <c r="R180" s="134">
        <f>SUM(R181:R196)</f>
        <v>4.3560000000000005E-3</v>
      </c>
      <c r="S180" s="133"/>
      <c r="T180" s="135">
        <f>SUM(T181:T196)</f>
        <v>0</v>
      </c>
      <c r="AR180" s="128" t="s">
        <v>78</v>
      </c>
      <c r="AT180" s="136" t="s">
        <v>70</v>
      </c>
      <c r="AU180" s="136" t="s">
        <v>78</v>
      </c>
      <c r="AY180" s="128" t="s">
        <v>123</v>
      </c>
      <c r="BK180" s="137">
        <f>SUM(BK181:BK196)</f>
        <v>0</v>
      </c>
    </row>
    <row r="181" spans="1:65" s="2" customFormat="1" ht="16.5" customHeight="1" x14ac:dyDescent="0.2">
      <c r="A181" s="29"/>
      <c r="B181" s="140"/>
      <c r="C181" s="141" t="s">
        <v>215</v>
      </c>
      <c r="D181" s="141" t="s">
        <v>126</v>
      </c>
      <c r="E181" s="142" t="s">
        <v>862</v>
      </c>
      <c r="F181" s="143" t="s">
        <v>863</v>
      </c>
      <c r="G181" s="144" t="s">
        <v>145</v>
      </c>
      <c r="H181" s="145">
        <v>259.37</v>
      </c>
      <c r="I181" s="146"/>
      <c r="J181" s="147">
        <f t="shared" ref="J181:J196" si="20">ROUND(I181*H181,2)</f>
        <v>0</v>
      </c>
      <c r="K181" s="143" t="s">
        <v>130</v>
      </c>
      <c r="L181" s="30"/>
      <c r="M181" s="148" t="s">
        <v>1</v>
      </c>
      <c r="N181" s="149" t="s">
        <v>36</v>
      </c>
      <c r="O181" s="55"/>
      <c r="P181" s="150">
        <f t="shared" ref="P181:P196" si="21">O181*H181</f>
        <v>0</v>
      </c>
      <c r="Q181" s="150">
        <v>0</v>
      </c>
      <c r="R181" s="150">
        <f t="shared" ref="R181:R196" si="22">Q181*H181</f>
        <v>0</v>
      </c>
      <c r="S181" s="150">
        <v>0</v>
      </c>
      <c r="T181" s="151">
        <f t="shared" ref="T181:T196" si="2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2" t="s">
        <v>142</v>
      </c>
      <c r="AT181" s="152" t="s">
        <v>126</v>
      </c>
      <c r="AU181" s="152" t="s">
        <v>80</v>
      </c>
      <c r="AY181" s="14" t="s">
        <v>123</v>
      </c>
      <c r="BE181" s="153">
        <f t="shared" ref="BE181:BE196" si="24">IF(N181="základní",J181,0)</f>
        <v>0</v>
      </c>
      <c r="BF181" s="153">
        <f t="shared" ref="BF181:BF196" si="25">IF(N181="snížená",J181,0)</f>
        <v>0</v>
      </c>
      <c r="BG181" s="153">
        <f t="shared" ref="BG181:BG196" si="26">IF(N181="zákl. přenesená",J181,0)</f>
        <v>0</v>
      </c>
      <c r="BH181" s="153">
        <f t="shared" ref="BH181:BH196" si="27">IF(N181="sníž. přenesená",J181,0)</f>
        <v>0</v>
      </c>
      <c r="BI181" s="153">
        <f t="shared" ref="BI181:BI196" si="28">IF(N181="nulová",J181,0)</f>
        <v>0</v>
      </c>
      <c r="BJ181" s="14" t="s">
        <v>78</v>
      </c>
      <c r="BK181" s="153">
        <f t="shared" ref="BK181:BK196" si="29">ROUND(I181*H181,2)</f>
        <v>0</v>
      </c>
      <c r="BL181" s="14" t="s">
        <v>142</v>
      </c>
      <c r="BM181" s="152" t="s">
        <v>274</v>
      </c>
    </row>
    <row r="182" spans="1:65" s="2" customFormat="1" ht="36" x14ac:dyDescent="0.2">
      <c r="A182" s="29"/>
      <c r="B182" s="140"/>
      <c r="C182" s="141" t="s">
        <v>275</v>
      </c>
      <c r="D182" s="141" t="s">
        <v>126</v>
      </c>
      <c r="E182" s="142" t="s">
        <v>864</v>
      </c>
      <c r="F182" s="143" t="s">
        <v>865</v>
      </c>
      <c r="G182" s="144" t="s">
        <v>145</v>
      </c>
      <c r="H182" s="145">
        <v>2.5</v>
      </c>
      <c r="I182" s="146"/>
      <c r="J182" s="147">
        <f t="shared" si="20"/>
        <v>0</v>
      </c>
      <c r="K182" s="143" t="s">
        <v>130</v>
      </c>
      <c r="L182" s="30"/>
      <c r="M182" s="148" t="s">
        <v>1</v>
      </c>
      <c r="N182" s="149" t="s">
        <v>36</v>
      </c>
      <c r="O182" s="55"/>
      <c r="P182" s="150">
        <f t="shared" si="21"/>
        <v>0</v>
      </c>
      <c r="Q182" s="150">
        <v>0</v>
      </c>
      <c r="R182" s="150">
        <f t="shared" si="22"/>
        <v>0</v>
      </c>
      <c r="S182" s="150">
        <v>0</v>
      </c>
      <c r="T182" s="151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2" t="s">
        <v>142</v>
      </c>
      <c r="AT182" s="152" t="s">
        <v>126</v>
      </c>
      <c r="AU182" s="152" t="s">
        <v>80</v>
      </c>
      <c r="AY182" s="14" t="s">
        <v>123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4" t="s">
        <v>78</v>
      </c>
      <c r="BK182" s="153">
        <f t="shared" si="29"/>
        <v>0</v>
      </c>
      <c r="BL182" s="14" t="s">
        <v>142</v>
      </c>
      <c r="BM182" s="152" t="s">
        <v>278</v>
      </c>
    </row>
    <row r="183" spans="1:65" s="2" customFormat="1" ht="33" customHeight="1" x14ac:dyDescent="0.2">
      <c r="A183" s="29"/>
      <c r="B183" s="140"/>
      <c r="C183" s="141" t="s">
        <v>218</v>
      </c>
      <c r="D183" s="141" t="s">
        <v>126</v>
      </c>
      <c r="E183" s="142" t="s">
        <v>866</v>
      </c>
      <c r="F183" s="143" t="s">
        <v>867</v>
      </c>
      <c r="G183" s="144" t="s">
        <v>145</v>
      </c>
      <c r="H183" s="145">
        <v>2.5</v>
      </c>
      <c r="I183" s="146"/>
      <c r="J183" s="147">
        <f t="shared" si="20"/>
        <v>0</v>
      </c>
      <c r="K183" s="143" t="s">
        <v>130</v>
      </c>
      <c r="L183" s="30"/>
      <c r="M183" s="148" t="s">
        <v>1</v>
      </c>
      <c r="N183" s="149" t="s">
        <v>36</v>
      </c>
      <c r="O183" s="55"/>
      <c r="P183" s="150">
        <f t="shared" si="21"/>
        <v>0</v>
      </c>
      <c r="Q183" s="150">
        <v>0</v>
      </c>
      <c r="R183" s="150">
        <f t="shared" si="22"/>
        <v>0</v>
      </c>
      <c r="S183" s="150">
        <v>0</v>
      </c>
      <c r="T183" s="151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2" t="s">
        <v>142</v>
      </c>
      <c r="AT183" s="152" t="s">
        <v>126</v>
      </c>
      <c r="AU183" s="152" t="s">
        <v>80</v>
      </c>
      <c r="AY183" s="14" t="s">
        <v>123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4" t="s">
        <v>78</v>
      </c>
      <c r="BK183" s="153">
        <f t="shared" si="29"/>
        <v>0</v>
      </c>
      <c r="BL183" s="14" t="s">
        <v>142</v>
      </c>
      <c r="BM183" s="152" t="s">
        <v>131</v>
      </c>
    </row>
    <row r="184" spans="1:65" s="2" customFormat="1" ht="36" x14ac:dyDescent="0.2">
      <c r="A184" s="29"/>
      <c r="B184" s="140"/>
      <c r="C184" s="141" t="s">
        <v>285</v>
      </c>
      <c r="D184" s="141" t="s">
        <v>126</v>
      </c>
      <c r="E184" s="142" t="s">
        <v>868</v>
      </c>
      <c r="F184" s="143" t="s">
        <v>869</v>
      </c>
      <c r="G184" s="144" t="s">
        <v>145</v>
      </c>
      <c r="H184" s="145">
        <v>2.5</v>
      </c>
      <c r="I184" s="146"/>
      <c r="J184" s="147">
        <f t="shared" si="20"/>
        <v>0</v>
      </c>
      <c r="K184" s="143" t="s">
        <v>130</v>
      </c>
      <c r="L184" s="30"/>
      <c r="M184" s="148" t="s">
        <v>1</v>
      </c>
      <c r="N184" s="149" t="s">
        <v>36</v>
      </c>
      <c r="O184" s="55"/>
      <c r="P184" s="150">
        <f t="shared" si="21"/>
        <v>0</v>
      </c>
      <c r="Q184" s="150">
        <v>0</v>
      </c>
      <c r="R184" s="150">
        <f t="shared" si="22"/>
        <v>0</v>
      </c>
      <c r="S184" s="150">
        <v>0</v>
      </c>
      <c r="T184" s="151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2" t="s">
        <v>142</v>
      </c>
      <c r="AT184" s="152" t="s">
        <v>126</v>
      </c>
      <c r="AU184" s="152" t="s">
        <v>80</v>
      </c>
      <c r="AY184" s="14" t="s">
        <v>123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4" t="s">
        <v>78</v>
      </c>
      <c r="BK184" s="153">
        <f t="shared" si="29"/>
        <v>0</v>
      </c>
      <c r="BL184" s="14" t="s">
        <v>142</v>
      </c>
      <c r="BM184" s="152" t="s">
        <v>288</v>
      </c>
    </row>
    <row r="185" spans="1:65" s="2" customFormat="1" ht="36" x14ac:dyDescent="0.2">
      <c r="A185" s="29"/>
      <c r="B185" s="140"/>
      <c r="C185" s="141" t="s">
        <v>222</v>
      </c>
      <c r="D185" s="141" t="s">
        <v>126</v>
      </c>
      <c r="E185" s="142" t="s">
        <v>870</v>
      </c>
      <c r="F185" s="143" t="s">
        <v>871</v>
      </c>
      <c r="G185" s="144" t="s">
        <v>145</v>
      </c>
      <c r="H185" s="145">
        <v>2.5</v>
      </c>
      <c r="I185" s="146"/>
      <c r="J185" s="147">
        <f t="shared" si="20"/>
        <v>0</v>
      </c>
      <c r="K185" s="143" t="s">
        <v>130</v>
      </c>
      <c r="L185" s="30"/>
      <c r="M185" s="148" t="s">
        <v>1</v>
      </c>
      <c r="N185" s="149" t="s">
        <v>36</v>
      </c>
      <c r="O185" s="55"/>
      <c r="P185" s="150">
        <f t="shared" si="21"/>
        <v>0</v>
      </c>
      <c r="Q185" s="150">
        <v>0</v>
      </c>
      <c r="R185" s="150">
        <f t="shared" si="22"/>
        <v>0</v>
      </c>
      <c r="S185" s="150">
        <v>0</v>
      </c>
      <c r="T185" s="151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2" t="s">
        <v>142</v>
      </c>
      <c r="AT185" s="152" t="s">
        <v>126</v>
      </c>
      <c r="AU185" s="152" t="s">
        <v>80</v>
      </c>
      <c r="AY185" s="14" t="s">
        <v>123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4" t="s">
        <v>78</v>
      </c>
      <c r="BK185" s="153">
        <f t="shared" si="29"/>
        <v>0</v>
      </c>
      <c r="BL185" s="14" t="s">
        <v>142</v>
      </c>
      <c r="BM185" s="152" t="s">
        <v>431</v>
      </c>
    </row>
    <row r="186" spans="1:65" s="2" customFormat="1" ht="36" x14ac:dyDescent="0.2">
      <c r="A186" s="29"/>
      <c r="B186" s="140"/>
      <c r="C186" s="141" t="s">
        <v>294</v>
      </c>
      <c r="D186" s="141" t="s">
        <v>126</v>
      </c>
      <c r="E186" s="142" t="s">
        <v>872</v>
      </c>
      <c r="F186" s="143" t="s">
        <v>873</v>
      </c>
      <c r="G186" s="144" t="s">
        <v>145</v>
      </c>
      <c r="H186" s="145">
        <v>256.87</v>
      </c>
      <c r="I186" s="146"/>
      <c r="J186" s="147">
        <f t="shared" si="20"/>
        <v>0</v>
      </c>
      <c r="K186" s="143" t="s">
        <v>130</v>
      </c>
      <c r="L186" s="30"/>
      <c r="M186" s="148" t="s">
        <v>1</v>
      </c>
      <c r="N186" s="149" t="s">
        <v>36</v>
      </c>
      <c r="O186" s="55"/>
      <c r="P186" s="150">
        <f t="shared" si="21"/>
        <v>0</v>
      </c>
      <c r="Q186" s="150">
        <v>0</v>
      </c>
      <c r="R186" s="150">
        <f t="shared" si="22"/>
        <v>0</v>
      </c>
      <c r="S186" s="150">
        <v>0</v>
      </c>
      <c r="T186" s="151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2" t="s">
        <v>142</v>
      </c>
      <c r="AT186" s="152" t="s">
        <v>126</v>
      </c>
      <c r="AU186" s="152" t="s">
        <v>80</v>
      </c>
      <c r="AY186" s="14" t="s">
        <v>123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4" t="s">
        <v>78</v>
      </c>
      <c r="BK186" s="153">
        <f t="shared" si="29"/>
        <v>0</v>
      </c>
      <c r="BL186" s="14" t="s">
        <v>142</v>
      </c>
      <c r="BM186" s="152" t="s">
        <v>297</v>
      </c>
    </row>
    <row r="187" spans="1:65" s="2" customFormat="1" ht="33" customHeight="1" x14ac:dyDescent="0.2">
      <c r="A187" s="29"/>
      <c r="B187" s="140"/>
      <c r="C187" s="141" t="s">
        <v>298</v>
      </c>
      <c r="D187" s="141" t="s">
        <v>126</v>
      </c>
      <c r="E187" s="142" t="s">
        <v>874</v>
      </c>
      <c r="F187" s="143" t="s">
        <v>875</v>
      </c>
      <c r="G187" s="144" t="s">
        <v>145</v>
      </c>
      <c r="H187" s="145">
        <v>256.87</v>
      </c>
      <c r="I187" s="146"/>
      <c r="J187" s="147">
        <f t="shared" si="20"/>
        <v>0</v>
      </c>
      <c r="K187" s="143" t="s">
        <v>130</v>
      </c>
      <c r="L187" s="30"/>
      <c r="M187" s="148" t="s">
        <v>1</v>
      </c>
      <c r="N187" s="149" t="s">
        <v>36</v>
      </c>
      <c r="O187" s="55"/>
      <c r="P187" s="150">
        <f t="shared" si="21"/>
        <v>0</v>
      </c>
      <c r="Q187" s="150">
        <v>0</v>
      </c>
      <c r="R187" s="150">
        <f t="shared" si="22"/>
        <v>0</v>
      </c>
      <c r="S187" s="150">
        <v>0</v>
      </c>
      <c r="T187" s="151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2" t="s">
        <v>142</v>
      </c>
      <c r="AT187" s="152" t="s">
        <v>126</v>
      </c>
      <c r="AU187" s="152" t="s">
        <v>80</v>
      </c>
      <c r="AY187" s="14" t="s">
        <v>123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4" t="s">
        <v>78</v>
      </c>
      <c r="BK187" s="153">
        <f t="shared" si="29"/>
        <v>0</v>
      </c>
      <c r="BL187" s="14" t="s">
        <v>142</v>
      </c>
      <c r="BM187" s="152" t="s">
        <v>301</v>
      </c>
    </row>
    <row r="188" spans="1:65" s="2" customFormat="1" ht="36" x14ac:dyDescent="0.2">
      <c r="A188" s="29"/>
      <c r="B188" s="140"/>
      <c r="C188" s="141" t="s">
        <v>302</v>
      </c>
      <c r="D188" s="141" t="s">
        <v>126</v>
      </c>
      <c r="E188" s="142" t="s">
        <v>876</v>
      </c>
      <c r="F188" s="143" t="s">
        <v>877</v>
      </c>
      <c r="G188" s="144" t="s">
        <v>145</v>
      </c>
      <c r="H188" s="145">
        <v>256.87</v>
      </c>
      <c r="I188" s="146"/>
      <c r="J188" s="147">
        <f t="shared" si="20"/>
        <v>0</v>
      </c>
      <c r="K188" s="143" t="s">
        <v>130</v>
      </c>
      <c r="L188" s="30"/>
      <c r="M188" s="148" t="s">
        <v>1</v>
      </c>
      <c r="N188" s="149" t="s">
        <v>36</v>
      </c>
      <c r="O188" s="55"/>
      <c r="P188" s="150">
        <f t="shared" si="21"/>
        <v>0</v>
      </c>
      <c r="Q188" s="150">
        <v>0</v>
      </c>
      <c r="R188" s="150">
        <f t="shared" si="22"/>
        <v>0</v>
      </c>
      <c r="S188" s="150">
        <v>0</v>
      </c>
      <c r="T188" s="151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2" t="s">
        <v>142</v>
      </c>
      <c r="AT188" s="152" t="s">
        <v>126</v>
      </c>
      <c r="AU188" s="152" t="s">
        <v>80</v>
      </c>
      <c r="AY188" s="14" t="s">
        <v>123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4" t="s">
        <v>78</v>
      </c>
      <c r="BK188" s="153">
        <f t="shared" si="29"/>
        <v>0</v>
      </c>
      <c r="BL188" s="14" t="s">
        <v>142</v>
      </c>
      <c r="BM188" s="152" t="s">
        <v>305</v>
      </c>
    </row>
    <row r="189" spans="1:65" s="2" customFormat="1" ht="36" x14ac:dyDescent="0.2">
      <c r="A189" s="29"/>
      <c r="B189" s="140"/>
      <c r="C189" s="141" t="s">
        <v>232</v>
      </c>
      <c r="D189" s="141" t="s">
        <v>126</v>
      </c>
      <c r="E189" s="142" t="s">
        <v>878</v>
      </c>
      <c r="F189" s="143" t="s">
        <v>879</v>
      </c>
      <c r="G189" s="144" t="s">
        <v>145</v>
      </c>
      <c r="H189" s="145">
        <v>256.87</v>
      </c>
      <c r="I189" s="146"/>
      <c r="J189" s="147">
        <f t="shared" si="20"/>
        <v>0</v>
      </c>
      <c r="K189" s="143" t="s">
        <v>130</v>
      </c>
      <c r="L189" s="30"/>
      <c r="M189" s="148" t="s">
        <v>1</v>
      </c>
      <c r="N189" s="149" t="s">
        <v>36</v>
      </c>
      <c r="O189" s="55"/>
      <c r="P189" s="150">
        <f t="shared" si="21"/>
        <v>0</v>
      </c>
      <c r="Q189" s="150">
        <v>0</v>
      </c>
      <c r="R189" s="150">
        <f t="shared" si="22"/>
        <v>0</v>
      </c>
      <c r="S189" s="150">
        <v>0</v>
      </c>
      <c r="T189" s="151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2" t="s">
        <v>142</v>
      </c>
      <c r="AT189" s="152" t="s">
        <v>126</v>
      </c>
      <c r="AU189" s="152" t="s">
        <v>80</v>
      </c>
      <c r="AY189" s="14" t="s">
        <v>123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4" t="s">
        <v>78</v>
      </c>
      <c r="BK189" s="153">
        <f t="shared" si="29"/>
        <v>0</v>
      </c>
      <c r="BL189" s="14" t="s">
        <v>142</v>
      </c>
      <c r="BM189" s="152" t="s">
        <v>462</v>
      </c>
    </row>
    <row r="190" spans="1:65" s="2" customFormat="1" ht="44.25" customHeight="1" x14ac:dyDescent="0.2">
      <c r="A190" s="29"/>
      <c r="B190" s="140"/>
      <c r="C190" s="141" t="s">
        <v>311</v>
      </c>
      <c r="D190" s="141" t="s">
        <v>126</v>
      </c>
      <c r="E190" s="142" t="s">
        <v>849</v>
      </c>
      <c r="F190" s="143" t="s">
        <v>850</v>
      </c>
      <c r="G190" s="144" t="s">
        <v>129</v>
      </c>
      <c r="H190" s="145">
        <v>46.21</v>
      </c>
      <c r="I190" s="146"/>
      <c r="J190" s="147">
        <f t="shared" si="20"/>
        <v>0</v>
      </c>
      <c r="K190" s="143" t="s">
        <v>130</v>
      </c>
      <c r="L190" s="30"/>
      <c r="M190" s="148" t="s">
        <v>1</v>
      </c>
      <c r="N190" s="149" t="s">
        <v>36</v>
      </c>
      <c r="O190" s="55"/>
      <c r="P190" s="150">
        <f t="shared" si="21"/>
        <v>0</v>
      </c>
      <c r="Q190" s="150">
        <v>0</v>
      </c>
      <c r="R190" s="150">
        <f t="shared" si="22"/>
        <v>0</v>
      </c>
      <c r="S190" s="150">
        <v>0</v>
      </c>
      <c r="T190" s="151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2" t="s">
        <v>142</v>
      </c>
      <c r="AT190" s="152" t="s">
        <v>126</v>
      </c>
      <c r="AU190" s="152" t="s">
        <v>80</v>
      </c>
      <c r="AY190" s="14" t="s">
        <v>123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4" t="s">
        <v>78</v>
      </c>
      <c r="BK190" s="153">
        <f t="shared" si="29"/>
        <v>0</v>
      </c>
      <c r="BL190" s="14" t="s">
        <v>142</v>
      </c>
      <c r="BM190" s="152" t="s">
        <v>314</v>
      </c>
    </row>
    <row r="191" spans="1:65" s="2" customFormat="1" ht="16.5" customHeight="1" x14ac:dyDescent="0.2">
      <c r="A191" s="29"/>
      <c r="B191" s="140"/>
      <c r="C191" s="163" t="s">
        <v>315</v>
      </c>
      <c r="D191" s="163" t="s">
        <v>120</v>
      </c>
      <c r="E191" s="164" t="s">
        <v>851</v>
      </c>
      <c r="F191" s="165" t="s">
        <v>852</v>
      </c>
      <c r="G191" s="166" t="s">
        <v>129</v>
      </c>
      <c r="H191" s="167">
        <v>26.75</v>
      </c>
      <c r="I191" s="168"/>
      <c r="J191" s="169">
        <f t="shared" si="20"/>
        <v>0</v>
      </c>
      <c r="K191" s="165" t="s">
        <v>130</v>
      </c>
      <c r="L191" s="170"/>
      <c r="M191" s="171" t="s">
        <v>1</v>
      </c>
      <c r="N191" s="172" t="s">
        <v>36</v>
      </c>
      <c r="O191" s="55"/>
      <c r="P191" s="150">
        <f t="shared" si="21"/>
        <v>0</v>
      </c>
      <c r="Q191" s="150">
        <v>0</v>
      </c>
      <c r="R191" s="150">
        <f t="shared" si="22"/>
        <v>0</v>
      </c>
      <c r="S191" s="150">
        <v>0</v>
      </c>
      <c r="T191" s="151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2" t="s">
        <v>169</v>
      </c>
      <c r="AT191" s="152" t="s">
        <v>120</v>
      </c>
      <c r="AU191" s="152" t="s">
        <v>80</v>
      </c>
      <c r="AY191" s="14" t="s">
        <v>123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4" t="s">
        <v>78</v>
      </c>
      <c r="BK191" s="153">
        <f t="shared" si="29"/>
        <v>0</v>
      </c>
      <c r="BL191" s="14" t="s">
        <v>142</v>
      </c>
      <c r="BM191" s="152" t="s">
        <v>318</v>
      </c>
    </row>
    <row r="192" spans="1:65" s="2" customFormat="1" ht="24" x14ac:dyDescent="0.2">
      <c r="A192" s="29"/>
      <c r="B192" s="140"/>
      <c r="C192" s="163" t="s">
        <v>319</v>
      </c>
      <c r="D192" s="163" t="s">
        <v>120</v>
      </c>
      <c r="E192" s="164" t="s">
        <v>880</v>
      </c>
      <c r="F192" s="165" t="s">
        <v>881</v>
      </c>
      <c r="G192" s="166" t="s">
        <v>129</v>
      </c>
      <c r="H192" s="167">
        <v>21.78</v>
      </c>
      <c r="I192" s="168"/>
      <c r="J192" s="169">
        <f t="shared" si="20"/>
        <v>0</v>
      </c>
      <c r="K192" s="165" t="s">
        <v>130</v>
      </c>
      <c r="L192" s="170"/>
      <c r="M192" s="171" t="s">
        <v>1</v>
      </c>
      <c r="N192" s="172" t="s">
        <v>36</v>
      </c>
      <c r="O192" s="55"/>
      <c r="P192" s="150">
        <f t="shared" si="21"/>
        <v>0</v>
      </c>
      <c r="Q192" s="150">
        <v>2.0000000000000001E-4</v>
      </c>
      <c r="R192" s="150">
        <f t="shared" si="22"/>
        <v>4.3560000000000005E-3</v>
      </c>
      <c r="S192" s="150">
        <v>0</v>
      </c>
      <c r="T192" s="151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2" t="s">
        <v>169</v>
      </c>
      <c r="AT192" s="152" t="s">
        <v>120</v>
      </c>
      <c r="AU192" s="152" t="s">
        <v>80</v>
      </c>
      <c r="AY192" s="14" t="s">
        <v>123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4" t="s">
        <v>78</v>
      </c>
      <c r="BK192" s="153">
        <f t="shared" si="29"/>
        <v>0</v>
      </c>
      <c r="BL192" s="14" t="s">
        <v>142</v>
      </c>
      <c r="BM192" s="152" t="s">
        <v>322</v>
      </c>
    </row>
    <row r="193" spans="1:65" s="2" customFormat="1" ht="55.5" customHeight="1" x14ac:dyDescent="0.2">
      <c r="A193" s="29"/>
      <c r="B193" s="140"/>
      <c r="C193" s="141" t="s">
        <v>240</v>
      </c>
      <c r="D193" s="141" t="s">
        <v>126</v>
      </c>
      <c r="E193" s="142" t="s">
        <v>853</v>
      </c>
      <c r="F193" s="143" t="s">
        <v>854</v>
      </c>
      <c r="G193" s="144" t="s">
        <v>129</v>
      </c>
      <c r="H193" s="145">
        <v>56.43</v>
      </c>
      <c r="I193" s="146"/>
      <c r="J193" s="147">
        <f t="shared" si="20"/>
        <v>0</v>
      </c>
      <c r="K193" s="143" t="s">
        <v>130</v>
      </c>
      <c r="L193" s="30"/>
      <c r="M193" s="148" t="s">
        <v>1</v>
      </c>
      <c r="N193" s="149" t="s">
        <v>36</v>
      </c>
      <c r="O193" s="55"/>
      <c r="P193" s="150">
        <f t="shared" si="21"/>
        <v>0</v>
      </c>
      <c r="Q193" s="150">
        <v>0</v>
      </c>
      <c r="R193" s="150">
        <f t="shared" si="22"/>
        <v>0</v>
      </c>
      <c r="S193" s="150">
        <v>0</v>
      </c>
      <c r="T193" s="151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2" t="s">
        <v>142</v>
      </c>
      <c r="AT193" s="152" t="s">
        <v>126</v>
      </c>
      <c r="AU193" s="152" t="s">
        <v>80</v>
      </c>
      <c r="AY193" s="14" t="s">
        <v>123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4" t="s">
        <v>78</v>
      </c>
      <c r="BK193" s="153">
        <f t="shared" si="29"/>
        <v>0</v>
      </c>
      <c r="BL193" s="14" t="s">
        <v>142</v>
      </c>
      <c r="BM193" s="152" t="s">
        <v>325</v>
      </c>
    </row>
    <row r="194" spans="1:65" s="2" customFormat="1" ht="24" x14ac:dyDescent="0.2">
      <c r="A194" s="29"/>
      <c r="B194" s="140"/>
      <c r="C194" s="163" t="s">
        <v>326</v>
      </c>
      <c r="D194" s="163" t="s">
        <v>120</v>
      </c>
      <c r="E194" s="164" t="s">
        <v>855</v>
      </c>
      <c r="F194" s="165" t="s">
        <v>856</v>
      </c>
      <c r="G194" s="166" t="s">
        <v>129</v>
      </c>
      <c r="H194" s="167">
        <v>59.25</v>
      </c>
      <c r="I194" s="168"/>
      <c r="J194" s="169">
        <f t="shared" si="20"/>
        <v>0</v>
      </c>
      <c r="K194" s="165" t="s">
        <v>130</v>
      </c>
      <c r="L194" s="170"/>
      <c r="M194" s="171" t="s">
        <v>1</v>
      </c>
      <c r="N194" s="172" t="s">
        <v>36</v>
      </c>
      <c r="O194" s="55"/>
      <c r="P194" s="150">
        <f t="shared" si="21"/>
        <v>0</v>
      </c>
      <c r="Q194" s="150">
        <v>0</v>
      </c>
      <c r="R194" s="150">
        <f t="shared" si="22"/>
        <v>0</v>
      </c>
      <c r="S194" s="150">
        <v>0</v>
      </c>
      <c r="T194" s="151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2" t="s">
        <v>169</v>
      </c>
      <c r="AT194" s="152" t="s">
        <v>120</v>
      </c>
      <c r="AU194" s="152" t="s">
        <v>80</v>
      </c>
      <c r="AY194" s="14" t="s">
        <v>123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4" t="s">
        <v>78</v>
      </c>
      <c r="BK194" s="153">
        <f t="shared" si="29"/>
        <v>0</v>
      </c>
      <c r="BL194" s="14" t="s">
        <v>142</v>
      </c>
      <c r="BM194" s="152" t="s">
        <v>329</v>
      </c>
    </row>
    <row r="195" spans="1:65" s="2" customFormat="1" ht="36" x14ac:dyDescent="0.2">
      <c r="A195" s="29"/>
      <c r="B195" s="140"/>
      <c r="C195" s="141" t="s">
        <v>243</v>
      </c>
      <c r="D195" s="141" t="s">
        <v>126</v>
      </c>
      <c r="E195" s="142" t="s">
        <v>857</v>
      </c>
      <c r="F195" s="143" t="s">
        <v>858</v>
      </c>
      <c r="G195" s="144" t="s">
        <v>145</v>
      </c>
      <c r="H195" s="145">
        <v>28.79</v>
      </c>
      <c r="I195" s="146"/>
      <c r="J195" s="147">
        <f t="shared" si="20"/>
        <v>0</v>
      </c>
      <c r="K195" s="143" t="s">
        <v>130</v>
      </c>
      <c r="L195" s="30"/>
      <c r="M195" s="148" t="s">
        <v>1</v>
      </c>
      <c r="N195" s="149" t="s">
        <v>36</v>
      </c>
      <c r="O195" s="55"/>
      <c r="P195" s="150">
        <f t="shared" si="21"/>
        <v>0</v>
      </c>
      <c r="Q195" s="150">
        <v>0</v>
      </c>
      <c r="R195" s="150">
        <f t="shared" si="22"/>
        <v>0</v>
      </c>
      <c r="S195" s="150">
        <v>0</v>
      </c>
      <c r="T195" s="151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2" t="s">
        <v>142</v>
      </c>
      <c r="AT195" s="152" t="s">
        <v>126</v>
      </c>
      <c r="AU195" s="152" t="s">
        <v>80</v>
      </c>
      <c r="AY195" s="14" t="s">
        <v>123</v>
      </c>
      <c r="BE195" s="153">
        <f t="shared" si="24"/>
        <v>0</v>
      </c>
      <c r="BF195" s="153">
        <f t="shared" si="25"/>
        <v>0</v>
      </c>
      <c r="BG195" s="153">
        <f t="shared" si="26"/>
        <v>0</v>
      </c>
      <c r="BH195" s="153">
        <f t="shared" si="27"/>
        <v>0</v>
      </c>
      <c r="BI195" s="153">
        <f t="shared" si="28"/>
        <v>0</v>
      </c>
      <c r="BJ195" s="14" t="s">
        <v>78</v>
      </c>
      <c r="BK195" s="153">
        <f t="shared" si="29"/>
        <v>0</v>
      </c>
      <c r="BL195" s="14" t="s">
        <v>142</v>
      </c>
      <c r="BM195" s="152" t="s">
        <v>332</v>
      </c>
    </row>
    <row r="196" spans="1:65" s="2" customFormat="1" ht="36" x14ac:dyDescent="0.2">
      <c r="A196" s="29"/>
      <c r="B196" s="140"/>
      <c r="C196" s="141" t="s">
        <v>882</v>
      </c>
      <c r="D196" s="141" t="s">
        <v>126</v>
      </c>
      <c r="E196" s="142" t="s">
        <v>883</v>
      </c>
      <c r="F196" s="143" t="s">
        <v>884</v>
      </c>
      <c r="G196" s="144" t="s">
        <v>145</v>
      </c>
      <c r="H196" s="145">
        <v>88.52</v>
      </c>
      <c r="I196" s="146"/>
      <c r="J196" s="147">
        <f t="shared" si="20"/>
        <v>0</v>
      </c>
      <c r="K196" s="143" t="s">
        <v>130</v>
      </c>
      <c r="L196" s="30"/>
      <c r="M196" s="148" t="s">
        <v>1</v>
      </c>
      <c r="N196" s="149" t="s">
        <v>36</v>
      </c>
      <c r="O196" s="55"/>
      <c r="P196" s="150">
        <f t="shared" si="21"/>
        <v>0</v>
      </c>
      <c r="Q196" s="150">
        <v>0</v>
      </c>
      <c r="R196" s="150">
        <f t="shared" si="22"/>
        <v>0</v>
      </c>
      <c r="S196" s="150">
        <v>0</v>
      </c>
      <c r="T196" s="151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2" t="s">
        <v>142</v>
      </c>
      <c r="AT196" s="152" t="s">
        <v>126</v>
      </c>
      <c r="AU196" s="152" t="s">
        <v>80</v>
      </c>
      <c r="AY196" s="14" t="s">
        <v>123</v>
      </c>
      <c r="BE196" s="153">
        <f t="shared" si="24"/>
        <v>0</v>
      </c>
      <c r="BF196" s="153">
        <f t="shared" si="25"/>
        <v>0</v>
      </c>
      <c r="BG196" s="153">
        <f t="shared" si="26"/>
        <v>0</v>
      </c>
      <c r="BH196" s="153">
        <f t="shared" si="27"/>
        <v>0</v>
      </c>
      <c r="BI196" s="153">
        <f t="shared" si="28"/>
        <v>0</v>
      </c>
      <c r="BJ196" s="14" t="s">
        <v>78</v>
      </c>
      <c r="BK196" s="153">
        <f t="shared" si="29"/>
        <v>0</v>
      </c>
      <c r="BL196" s="14" t="s">
        <v>142</v>
      </c>
      <c r="BM196" s="152" t="s">
        <v>512</v>
      </c>
    </row>
    <row r="197" spans="1:65" s="12" customFormat="1" ht="22.9" customHeight="1" x14ac:dyDescent="0.2">
      <c r="B197" s="127"/>
      <c r="D197" s="128" t="s">
        <v>70</v>
      </c>
      <c r="E197" s="138" t="s">
        <v>190</v>
      </c>
      <c r="F197" s="138" t="s">
        <v>885</v>
      </c>
      <c r="I197" s="130"/>
      <c r="J197" s="139">
        <f>BK197</f>
        <v>0</v>
      </c>
      <c r="L197" s="127"/>
      <c r="M197" s="132"/>
      <c r="N197" s="133"/>
      <c r="O197" s="133"/>
      <c r="P197" s="134">
        <v>0</v>
      </c>
      <c r="Q197" s="133"/>
      <c r="R197" s="134">
        <v>0</v>
      </c>
      <c r="S197" s="133"/>
      <c r="T197" s="135">
        <v>0</v>
      </c>
      <c r="AR197" s="128" t="s">
        <v>78</v>
      </c>
      <c r="AT197" s="136" t="s">
        <v>70</v>
      </c>
      <c r="AU197" s="136" t="s">
        <v>78</v>
      </c>
      <c r="AY197" s="128" t="s">
        <v>123</v>
      </c>
      <c r="BK197" s="137">
        <v>0</v>
      </c>
    </row>
    <row r="198" spans="1:65" s="12" customFormat="1" ht="22.9" customHeight="1" x14ac:dyDescent="0.2">
      <c r="B198" s="127"/>
      <c r="D198" s="128" t="s">
        <v>70</v>
      </c>
      <c r="E198" s="138" t="s">
        <v>346</v>
      </c>
      <c r="F198" s="138" t="s">
        <v>886</v>
      </c>
      <c r="I198" s="130"/>
      <c r="J198" s="139">
        <f>BK198</f>
        <v>0</v>
      </c>
      <c r="L198" s="127"/>
      <c r="M198" s="132"/>
      <c r="N198" s="133"/>
      <c r="O198" s="133"/>
      <c r="P198" s="134">
        <f>SUM(P199:P205)</f>
        <v>0</v>
      </c>
      <c r="Q198" s="133"/>
      <c r="R198" s="134">
        <f>SUM(R199:R205)</f>
        <v>0</v>
      </c>
      <c r="S198" s="133"/>
      <c r="T198" s="135">
        <f>SUM(T199:T205)</f>
        <v>0</v>
      </c>
      <c r="AR198" s="128" t="s">
        <v>78</v>
      </c>
      <c r="AT198" s="136" t="s">
        <v>70</v>
      </c>
      <c r="AU198" s="136" t="s">
        <v>78</v>
      </c>
      <c r="AY198" s="128" t="s">
        <v>123</v>
      </c>
      <c r="BK198" s="137">
        <f>SUM(BK199:BK205)</f>
        <v>0</v>
      </c>
    </row>
    <row r="199" spans="1:65" s="2" customFormat="1" ht="44.25" customHeight="1" x14ac:dyDescent="0.2">
      <c r="A199" s="29"/>
      <c r="B199" s="140"/>
      <c r="C199" s="141" t="s">
        <v>247</v>
      </c>
      <c r="D199" s="141" t="s">
        <v>126</v>
      </c>
      <c r="E199" s="142" t="s">
        <v>887</v>
      </c>
      <c r="F199" s="143" t="s">
        <v>888</v>
      </c>
      <c r="G199" s="144" t="s">
        <v>145</v>
      </c>
      <c r="H199" s="145">
        <v>310</v>
      </c>
      <c r="I199" s="146"/>
      <c r="J199" s="147">
        <f t="shared" ref="J199:J205" si="30">ROUND(I199*H199,2)</f>
        <v>0</v>
      </c>
      <c r="K199" s="143" t="s">
        <v>130</v>
      </c>
      <c r="L199" s="30"/>
      <c r="M199" s="148" t="s">
        <v>1</v>
      </c>
      <c r="N199" s="149" t="s">
        <v>36</v>
      </c>
      <c r="O199" s="55"/>
      <c r="P199" s="150">
        <f t="shared" ref="P199:P205" si="31">O199*H199</f>
        <v>0</v>
      </c>
      <c r="Q199" s="150">
        <v>0</v>
      </c>
      <c r="R199" s="150">
        <f t="shared" ref="R199:R205" si="32">Q199*H199</f>
        <v>0</v>
      </c>
      <c r="S199" s="150">
        <v>0</v>
      </c>
      <c r="T199" s="151">
        <f t="shared" ref="T199:T205" si="33"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2" t="s">
        <v>142</v>
      </c>
      <c r="AT199" s="152" t="s">
        <v>126</v>
      </c>
      <c r="AU199" s="152" t="s">
        <v>80</v>
      </c>
      <c r="AY199" s="14" t="s">
        <v>123</v>
      </c>
      <c r="BE199" s="153">
        <f t="shared" ref="BE199:BE205" si="34">IF(N199="základní",J199,0)</f>
        <v>0</v>
      </c>
      <c r="BF199" s="153">
        <f t="shared" ref="BF199:BF205" si="35">IF(N199="snížená",J199,0)</f>
        <v>0</v>
      </c>
      <c r="BG199" s="153">
        <f t="shared" ref="BG199:BG205" si="36">IF(N199="zákl. přenesená",J199,0)</f>
        <v>0</v>
      </c>
      <c r="BH199" s="153">
        <f t="shared" ref="BH199:BH205" si="37">IF(N199="sníž. přenesená",J199,0)</f>
        <v>0</v>
      </c>
      <c r="BI199" s="153">
        <f t="shared" ref="BI199:BI205" si="38">IF(N199="nulová",J199,0)</f>
        <v>0</v>
      </c>
      <c r="BJ199" s="14" t="s">
        <v>78</v>
      </c>
      <c r="BK199" s="153">
        <f t="shared" ref="BK199:BK205" si="39">ROUND(I199*H199,2)</f>
        <v>0</v>
      </c>
      <c r="BL199" s="14" t="s">
        <v>142</v>
      </c>
      <c r="BM199" s="152" t="s">
        <v>889</v>
      </c>
    </row>
    <row r="200" spans="1:65" s="2" customFormat="1" ht="55.5" customHeight="1" x14ac:dyDescent="0.2">
      <c r="A200" s="29"/>
      <c r="B200" s="140"/>
      <c r="C200" s="141" t="s">
        <v>343</v>
      </c>
      <c r="D200" s="141" t="s">
        <v>126</v>
      </c>
      <c r="E200" s="142" t="s">
        <v>890</v>
      </c>
      <c r="F200" s="143" t="s">
        <v>891</v>
      </c>
      <c r="G200" s="144" t="s">
        <v>145</v>
      </c>
      <c r="H200" s="145">
        <v>19220</v>
      </c>
      <c r="I200" s="146"/>
      <c r="J200" s="147">
        <f t="shared" si="30"/>
        <v>0</v>
      </c>
      <c r="K200" s="143" t="s">
        <v>130</v>
      </c>
      <c r="L200" s="30"/>
      <c r="M200" s="148" t="s">
        <v>1</v>
      </c>
      <c r="N200" s="149" t="s">
        <v>36</v>
      </c>
      <c r="O200" s="55"/>
      <c r="P200" s="150">
        <f t="shared" si="31"/>
        <v>0</v>
      </c>
      <c r="Q200" s="150">
        <v>0</v>
      </c>
      <c r="R200" s="150">
        <f t="shared" si="32"/>
        <v>0</v>
      </c>
      <c r="S200" s="150">
        <v>0</v>
      </c>
      <c r="T200" s="151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2" t="s">
        <v>142</v>
      </c>
      <c r="AT200" s="152" t="s">
        <v>126</v>
      </c>
      <c r="AU200" s="152" t="s">
        <v>80</v>
      </c>
      <c r="AY200" s="14" t="s">
        <v>123</v>
      </c>
      <c r="BE200" s="153">
        <f t="shared" si="34"/>
        <v>0</v>
      </c>
      <c r="BF200" s="153">
        <f t="shared" si="35"/>
        <v>0</v>
      </c>
      <c r="BG200" s="153">
        <f t="shared" si="36"/>
        <v>0</v>
      </c>
      <c r="BH200" s="153">
        <f t="shared" si="37"/>
        <v>0</v>
      </c>
      <c r="BI200" s="153">
        <f t="shared" si="38"/>
        <v>0</v>
      </c>
      <c r="BJ200" s="14" t="s">
        <v>78</v>
      </c>
      <c r="BK200" s="153">
        <f t="shared" si="39"/>
        <v>0</v>
      </c>
      <c r="BL200" s="14" t="s">
        <v>142</v>
      </c>
      <c r="BM200" s="152" t="s">
        <v>346</v>
      </c>
    </row>
    <row r="201" spans="1:65" s="2" customFormat="1" ht="44.25" customHeight="1" x14ac:dyDescent="0.2">
      <c r="A201" s="29"/>
      <c r="B201" s="140"/>
      <c r="C201" s="141" t="s">
        <v>250</v>
      </c>
      <c r="D201" s="141" t="s">
        <v>126</v>
      </c>
      <c r="E201" s="142" t="s">
        <v>892</v>
      </c>
      <c r="F201" s="143" t="s">
        <v>893</v>
      </c>
      <c r="G201" s="144" t="s">
        <v>145</v>
      </c>
      <c r="H201" s="145">
        <v>310</v>
      </c>
      <c r="I201" s="146"/>
      <c r="J201" s="147">
        <f t="shared" si="30"/>
        <v>0</v>
      </c>
      <c r="K201" s="143" t="s">
        <v>130</v>
      </c>
      <c r="L201" s="30"/>
      <c r="M201" s="148" t="s">
        <v>1</v>
      </c>
      <c r="N201" s="149" t="s">
        <v>36</v>
      </c>
      <c r="O201" s="55"/>
      <c r="P201" s="150">
        <f t="shared" si="31"/>
        <v>0</v>
      </c>
      <c r="Q201" s="150">
        <v>0</v>
      </c>
      <c r="R201" s="150">
        <f t="shared" si="32"/>
        <v>0</v>
      </c>
      <c r="S201" s="150">
        <v>0</v>
      </c>
      <c r="T201" s="151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2" t="s">
        <v>142</v>
      </c>
      <c r="AT201" s="152" t="s">
        <v>126</v>
      </c>
      <c r="AU201" s="152" t="s">
        <v>80</v>
      </c>
      <c r="AY201" s="14" t="s">
        <v>123</v>
      </c>
      <c r="BE201" s="153">
        <f t="shared" si="34"/>
        <v>0</v>
      </c>
      <c r="BF201" s="153">
        <f t="shared" si="35"/>
        <v>0</v>
      </c>
      <c r="BG201" s="153">
        <f t="shared" si="36"/>
        <v>0</v>
      </c>
      <c r="BH201" s="153">
        <f t="shared" si="37"/>
        <v>0</v>
      </c>
      <c r="BI201" s="153">
        <f t="shared" si="38"/>
        <v>0</v>
      </c>
      <c r="BJ201" s="14" t="s">
        <v>78</v>
      </c>
      <c r="BK201" s="153">
        <f t="shared" si="39"/>
        <v>0</v>
      </c>
      <c r="BL201" s="14" t="s">
        <v>142</v>
      </c>
      <c r="BM201" s="152" t="s">
        <v>349</v>
      </c>
    </row>
    <row r="202" spans="1:65" s="2" customFormat="1" ht="24" x14ac:dyDescent="0.2">
      <c r="A202" s="29"/>
      <c r="B202" s="140"/>
      <c r="C202" s="141" t="s">
        <v>352</v>
      </c>
      <c r="D202" s="141" t="s">
        <v>126</v>
      </c>
      <c r="E202" s="142" t="s">
        <v>894</v>
      </c>
      <c r="F202" s="143" t="s">
        <v>895</v>
      </c>
      <c r="G202" s="144" t="s">
        <v>145</v>
      </c>
      <c r="H202" s="145">
        <v>310</v>
      </c>
      <c r="I202" s="146"/>
      <c r="J202" s="147">
        <f t="shared" si="30"/>
        <v>0</v>
      </c>
      <c r="K202" s="143" t="s">
        <v>130</v>
      </c>
      <c r="L202" s="30"/>
      <c r="M202" s="148" t="s">
        <v>1</v>
      </c>
      <c r="N202" s="149" t="s">
        <v>36</v>
      </c>
      <c r="O202" s="55"/>
      <c r="P202" s="150">
        <f t="shared" si="31"/>
        <v>0</v>
      </c>
      <c r="Q202" s="150">
        <v>0</v>
      </c>
      <c r="R202" s="150">
        <f t="shared" si="32"/>
        <v>0</v>
      </c>
      <c r="S202" s="150">
        <v>0</v>
      </c>
      <c r="T202" s="151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2" t="s">
        <v>142</v>
      </c>
      <c r="AT202" s="152" t="s">
        <v>126</v>
      </c>
      <c r="AU202" s="152" t="s">
        <v>80</v>
      </c>
      <c r="AY202" s="14" t="s">
        <v>123</v>
      </c>
      <c r="BE202" s="153">
        <f t="shared" si="34"/>
        <v>0</v>
      </c>
      <c r="BF202" s="153">
        <f t="shared" si="35"/>
        <v>0</v>
      </c>
      <c r="BG202" s="153">
        <f t="shared" si="36"/>
        <v>0</v>
      </c>
      <c r="BH202" s="153">
        <f t="shared" si="37"/>
        <v>0</v>
      </c>
      <c r="BI202" s="153">
        <f t="shared" si="38"/>
        <v>0</v>
      </c>
      <c r="BJ202" s="14" t="s">
        <v>78</v>
      </c>
      <c r="BK202" s="153">
        <f t="shared" si="39"/>
        <v>0</v>
      </c>
      <c r="BL202" s="14" t="s">
        <v>142</v>
      </c>
      <c r="BM202" s="152" t="s">
        <v>356</v>
      </c>
    </row>
    <row r="203" spans="1:65" s="2" customFormat="1" ht="24" x14ac:dyDescent="0.2">
      <c r="A203" s="29"/>
      <c r="B203" s="140"/>
      <c r="C203" s="141" t="s">
        <v>254</v>
      </c>
      <c r="D203" s="141" t="s">
        <v>126</v>
      </c>
      <c r="E203" s="142" t="s">
        <v>896</v>
      </c>
      <c r="F203" s="143" t="s">
        <v>897</v>
      </c>
      <c r="G203" s="144" t="s">
        <v>145</v>
      </c>
      <c r="H203" s="145">
        <v>19220</v>
      </c>
      <c r="I203" s="146"/>
      <c r="J203" s="147">
        <f t="shared" si="30"/>
        <v>0</v>
      </c>
      <c r="K203" s="143" t="s">
        <v>130</v>
      </c>
      <c r="L203" s="30"/>
      <c r="M203" s="148" t="s">
        <v>1</v>
      </c>
      <c r="N203" s="149" t="s">
        <v>36</v>
      </c>
      <c r="O203" s="55"/>
      <c r="P203" s="150">
        <f t="shared" si="31"/>
        <v>0</v>
      </c>
      <c r="Q203" s="150">
        <v>0</v>
      </c>
      <c r="R203" s="150">
        <f t="shared" si="32"/>
        <v>0</v>
      </c>
      <c r="S203" s="150">
        <v>0</v>
      </c>
      <c r="T203" s="151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2" t="s">
        <v>142</v>
      </c>
      <c r="AT203" s="152" t="s">
        <v>126</v>
      </c>
      <c r="AU203" s="152" t="s">
        <v>80</v>
      </c>
      <c r="AY203" s="14" t="s">
        <v>123</v>
      </c>
      <c r="BE203" s="153">
        <f t="shared" si="34"/>
        <v>0</v>
      </c>
      <c r="BF203" s="153">
        <f t="shared" si="35"/>
        <v>0</v>
      </c>
      <c r="BG203" s="153">
        <f t="shared" si="36"/>
        <v>0</v>
      </c>
      <c r="BH203" s="153">
        <f t="shared" si="37"/>
        <v>0</v>
      </c>
      <c r="BI203" s="153">
        <f t="shared" si="38"/>
        <v>0</v>
      </c>
      <c r="BJ203" s="14" t="s">
        <v>78</v>
      </c>
      <c r="BK203" s="153">
        <f t="shared" si="39"/>
        <v>0</v>
      </c>
      <c r="BL203" s="14" t="s">
        <v>142</v>
      </c>
      <c r="BM203" s="152" t="s">
        <v>360</v>
      </c>
    </row>
    <row r="204" spans="1:65" s="2" customFormat="1" ht="24" x14ac:dyDescent="0.2">
      <c r="A204" s="29"/>
      <c r="B204" s="140"/>
      <c r="C204" s="141" t="s">
        <v>361</v>
      </c>
      <c r="D204" s="141" t="s">
        <v>126</v>
      </c>
      <c r="E204" s="142" t="s">
        <v>898</v>
      </c>
      <c r="F204" s="143" t="s">
        <v>899</v>
      </c>
      <c r="G204" s="144" t="s">
        <v>145</v>
      </c>
      <c r="H204" s="145">
        <v>310</v>
      </c>
      <c r="I204" s="146"/>
      <c r="J204" s="147">
        <f t="shared" si="30"/>
        <v>0</v>
      </c>
      <c r="K204" s="143" t="s">
        <v>130</v>
      </c>
      <c r="L204" s="30"/>
      <c r="M204" s="148" t="s">
        <v>1</v>
      </c>
      <c r="N204" s="149" t="s">
        <v>36</v>
      </c>
      <c r="O204" s="55"/>
      <c r="P204" s="150">
        <f t="shared" si="31"/>
        <v>0</v>
      </c>
      <c r="Q204" s="150">
        <v>0</v>
      </c>
      <c r="R204" s="150">
        <f t="shared" si="32"/>
        <v>0</v>
      </c>
      <c r="S204" s="150">
        <v>0</v>
      </c>
      <c r="T204" s="151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2" t="s">
        <v>142</v>
      </c>
      <c r="AT204" s="152" t="s">
        <v>126</v>
      </c>
      <c r="AU204" s="152" t="s">
        <v>80</v>
      </c>
      <c r="AY204" s="14" t="s">
        <v>123</v>
      </c>
      <c r="BE204" s="153">
        <f t="shared" si="34"/>
        <v>0</v>
      </c>
      <c r="BF204" s="153">
        <f t="shared" si="35"/>
        <v>0</v>
      </c>
      <c r="BG204" s="153">
        <f t="shared" si="36"/>
        <v>0</v>
      </c>
      <c r="BH204" s="153">
        <f t="shared" si="37"/>
        <v>0</v>
      </c>
      <c r="BI204" s="153">
        <f t="shared" si="38"/>
        <v>0</v>
      </c>
      <c r="BJ204" s="14" t="s">
        <v>78</v>
      </c>
      <c r="BK204" s="153">
        <f t="shared" si="39"/>
        <v>0</v>
      </c>
      <c r="BL204" s="14" t="s">
        <v>142</v>
      </c>
      <c r="BM204" s="152" t="s">
        <v>364</v>
      </c>
    </row>
    <row r="205" spans="1:65" s="2" customFormat="1" ht="36" x14ac:dyDescent="0.2">
      <c r="A205" s="29"/>
      <c r="B205" s="140"/>
      <c r="C205" s="141" t="s">
        <v>257</v>
      </c>
      <c r="D205" s="141" t="s">
        <v>126</v>
      </c>
      <c r="E205" s="142" t="s">
        <v>900</v>
      </c>
      <c r="F205" s="143" t="s">
        <v>901</v>
      </c>
      <c r="G205" s="144" t="s">
        <v>145</v>
      </c>
      <c r="H205" s="145">
        <v>127.7</v>
      </c>
      <c r="I205" s="146"/>
      <c r="J205" s="147">
        <f t="shared" si="30"/>
        <v>0</v>
      </c>
      <c r="K205" s="143" t="s">
        <v>130</v>
      </c>
      <c r="L205" s="30"/>
      <c r="M205" s="148" t="s">
        <v>1</v>
      </c>
      <c r="N205" s="149" t="s">
        <v>36</v>
      </c>
      <c r="O205" s="55"/>
      <c r="P205" s="150">
        <f t="shared" si="31"/>
        <v>0</v>
      </c>
      <c r="Q205" s="150">
        <v>0</v>
      </c>
      <c r="R205" s="150">
        <f t="shared" si="32"/>
        <v>0</v>
      </c>
      <c r="S205" s="150">
        <v>0</v>
      </c>
      <c r="T205" s="151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2" t="s">
        <v>142</v>
      </c>
      <c r="AT205" s="152" t="s">
        <v>126</v>
      </c>
      <c r="AU205" s="152" t="s">
        <v>80</v>
      </c>
      <c r="AY205" s="14" t="s">
        <v>123</v>
      </c>
      <c r="BE205" s="153">
        <f t="shared" si="34"/>
        <v>0</v>
      </c>
      <c r="BF205" s="153">
        <f t="shared" si="35"/>
        <v>0</v>
      </c>
      <c r="BG205" s="153">
        <f t="shared" si="36"/>
        <v>0</v>
      </c>
      <c r="BH205" s="153">
        <f t="shared" si="37"/>
        <v>0</v>
      </c>
      <c r="BI205" s="153">
        <f t="shared" si="38"/>
        <v>0</v>
      </c>
      <c r="BJ205" s="14" t="s">
        <v>78</v>
      </c>
      <c r="BK205" s="153">
        <f t="shared" si="39"/>
        <v>0</v>
      </c>
      <c r="BL205" s="14" t="s">
        <v>142</v>
      </c>
      <c r="BM205" s="152" t="s">
        <v>367</v>
      </c>
    </row>
    <row r="206" spans="1:65" s="12" customFormat="1" ht="22.9" customHeight="1" x14ac:dyDescent="0.2">
      <c r="B206" s="127"/>
      <c r="D206" s="128" t="s">
        <v>70</v>
      </c>
      <c r="E206" s="138" t="s">
        <v>518</v>
      </c>
      <c r="F206" s="138" t="s">
        <v>902</v>
      </c>
      <c r="I206" s="130"/>
      <c r="J206" s="139">
        <f>BK206</f>
        <v>0</v>
      </c>
      <c r="L206" s="127"/>
      <c r="M206" s="132"/>
      <c r="N206" s="133"/>
      <c r="O206" s="133"/>
      <c r="P206" s="134">
        <f>SUM(P207:P209)</f>
        <v>0</v>
      </c>
      <c r="Q206" s="133"/>
      <c r="R206" s="134">
        <f>SUM(R207:R209)</f>
        <v>2.6000000000000002E-2</v>
      </c>
      <c r="S206" s="133"/>
      <c r="T206" s="135">
        <f>SUM(T207:T209)</f>
        <v>0</v>
      </c>
      <c r="AR206" s="128" t="s">
        <v>78</v>
      </c>
      <c r="AT206" s="136" t="s">
        <v>70</v>
      </c>
      <c r="AU206" s="136" t="s">
        <v>78</v>
      </c>
      <c r="AY206" s="128" t="s">
        <v>123</v>
      </c>
      <c r="BK206" s="137">
        <f>SUM(BK207:BK209)</f>
        <v>0</v>
      </c>
    </row>
    <row r="207" spans="1:65" s="2" customFormat="1" ht="36" x14ac:dyDescent="0.2">
      <c r="A207" s="29"/>
      <c r="B207" s="140"/>
      <c r="C207" s="141" t="s">
        <v>369</v>
      </c>
      <c r="D207" s="141" t="s">
        <v>126</v>
      </c>
      <c r="E207" s="142" t="s">
        <v>903</v>
      </c>
      <c r="F207" s="143" t="s">
        <v>904</v>
      </c>
      <c r="G207" s="144" t="s">
        <v>145</v>
      </c>
      <c r="H207" s="145">
        <v>157.07</v>
      </c>
      <c r="I207" s="146"/>
      <c r="J207" s="147">
        <f>ROUND(I207*H207,2)</f>
        <v>0</v>
      </c>
      <c r="K207" s="143" t="s">
        <v>130</v>
      </c>
      <c r="L207" s="30"/>
      <c r="M207" s="148" t="s">
        <v>1</v>
      </c>
      <c r="N207" s="149" t="s">
        <v>36</v>
      </c>
      <c r="O207" s="55"/>
      <c r="P207" s="150">
        <f>O207*H207</f>
        <v>0</v>
      </c>
      <c r="Q207" s="150">
        <v>0</v>
      </c>
      <c r="R207" s="150">
        <f>Q207*H207</f>
        <v>0</v>
      </c>
      <c r="S207" s="150">
        <v>0</v>
      </c>
      <c r="T207" s="151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2" t="s">
        <v>142</v>
      </c>
      <c r="AT207" s="152" t="s">
        <v>126</v>
      </c>
      <c r="AU207" s="152" t="s">
        <v>80</v>
      </c>
      <c r="AY207" s="14" t="s">
        <v>123</v>
      </c>
      <c r="BE207" s="153">
        <f>IF(N207="základní",J207,0)</f>
        <v>0</v>
      </c>
      <c r="BF207" s="153">
        <f>IF(N207="snížená",J207,0)</f>
        <v>0</v>
      </c>
      <c r="BG207" s="153">
        <f>IF(N207="zákl. přenesená",J207,0)</f>
        <v>0</v>
      </c>
      <c r="BH207" s="153">
        <f>IF(N207="sníž. přenesená",J207,0)</f>
        <v>0</v>
      </c>
      <c r="BI207" s="153">
        <f>IF(N207="nulová",J207,0)</f>
        <v>0</v>
      </c>
      <c r="BJ207" s="14" t="s">
        <v>78</v>
      </c>
      <c r="BK207" s="153">
        <f>ROUND(I207*H207,2)</f>
        <v>0</v>
      </c>
      <c r="BL207" s="14" t="s">
        <v>142</v>
      </c>
      <c r="BM207" s="152" t="s">
        <v>372</v>
      </c>
    </row>
    <row r="208" spans="1:65" s="2" customFormat="1" ht="33" customHeight="1" x14ac:dyDescent="0.2">
      <c r="A208" s="29"/>
      <c r="B208" s="140"/>
      <c r="C208" s="141" t="s">
        <v>905</v>
      </c>
      <c r="D208" s="141" t="s">
        <v>126</v>
      </c>
      <c r="E208" s="142" t="s">
        <v>906</v>
      </c>
      <c r="F208" s="143" t="s">
        <v>907</v>
      </c>
      <c r="G208" s="144" t="s">
        <v>175</v>
      </c>
      <c r="H208" s="145">
        <v>13</v>
      </c>
      <c r="I208" s="146"/>
      <c r="J208" s="147">
        <f>ROUND(I208*H208,2)</f>
        <v>0</v>
      </c>
      <c r="K208" s="143" t="s">
        <v>130</v>
      </c>
      <c r="L208" s="30"/>
      <c r="M208" s="148" t="s">
        <v>1</v>
      </c>
      <c r="N208" s="149" t="s">
        <v>36</v>
      </c>
      <c r="O208" s="55"/>
      <c r="P208" s="150">
        <f>O208*H208</f>
        <v>0</v>
      </c>
      <c r="Q208" s="150">
        <v>2E-3</v>
      </c>
      <c r="R208" s="150">
        <f>Q208*H208</f>
        <v>2.6000000000000002E-2</v>
      </c>
      <c r="S208" s="150">
        <v>0</v>
      </c>
      <c r="T208" s="151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2" t="s">
        <v>142</v>
      </c>
      <c r="AT208" s="152" t="s">
        <v>126</v>
      </c>
      <c r="AU208" s="152" t="s">
        <v>80</v>
      </c>
      <c r="AY208" s="14" t="s">
        <v>123</v>
      </c>
      <c r="BE208" s="153">
        <f>IF(N208="základní",J208,0)</f>
        <v>0</v>
      </c>
      <c r="BF208" s="153">
        <f>IF(N208="snížená",J208,0)</f>
        <v>0</v>
      </c>
      <c r="BG208" s="153">
        <f>IF(N208="zákl. přenesená",J208,0)</f>
        <v>0</v>
      </c>
      <c r="BH208" s="153">
        <f>IF(N208="sníž. přenesená",J208,0)</f>
        <v>0</v>
      </c>
      <c r="BI208" s="153">
        <f>IF(N208="nulová",J208,0)</f>
        <v>0</v>
      </c>
      <c r="BJ208" s="14" t="s">
        <v>78</v>
      </c>
      <c r="BK208" s="153">
        <f>ROUND(I208*H208,2)</f>
        <v>0</v>
      </c>
      <c r="BL208" s="14" t="s">
        <v>142</v>
      </c>
      <c r="BM208" s="152" t="s">
        <v>908</v>
      </c>
    </row>
    <row r="209" spans="1:65" s="2" customFormat="1" ht="29.25" x14ac:dyDescent="0.2">
      <c r="A209" s="29"/>
      <c r="B209" s="30"/>
      <c r="C209" s="29"/>
      <c r="D209" s="154" t="s">
        <v>133</v>
      </c>
      <c r="E209" s="29"/>
      <c r="F209" s="155" t="s">
        <v>909</v>
      </c>
      <c r="G209" s="29"/>
      <c r="H209" s="29"/>
      <c r="I209" s="156"/>
      <c r="J209" s="29"/>
      <c r="K209" s="29"/>
      <c r="L209" s="30"/>
      <c r="M209" s="157"/>
      <c r="N209" s="158"/>
      <c r="O209" s="55"/>
      <c r="P209" s="55"/>
      <c r="Q209" s="55"/>
      <c r="R209" s="55"/>
      <c r="S209" s="55"/>
      <c r="T209" s="56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4" t="s">
        <v>133</v>
      </c>
      <c r="AU209" s="14" t="s">
        <v>80</v>
      </c>
    </row>
    <row r="210" spans="1:65" s="12" customFormat="1" ht="22.9" customHeight="1" x14ac:dyDescent="0.2">
      <c r="B210" s="127"/>
      <c r="D210" s="128" t="s">
        <v>70</v>
      </c>
      <c r="E210" s="138" t="s">
        <v>349</v>
      </c>
      <c r="F210" s="138" t="s">
        <v>910</v>
      </c>
      <c r="I210" s="130"/>
      <c r="J210" s="139">
        <f>BK210</f>
        <v>0</v>
      </c>
      <c r="L210" s="127"/>
      <c r="M210" s="132"/>
      <c r="N210" s="133"/>
      <c r="O210" s="133"/>
      <c r="P210" s="134">
        <f>SUM(P211:P239)</f>
        <v>0</v>
      </c>
      <c r="Q210" s="133"/>
      <c r="R210" s="134">
        <f>SUM(R211:R239)</f>
        <v>0</v>
      </c>
      <c r="S210" s="133"/>
      <c r="T210" s="135">
        <f>SUM(T211:T239)</f>
        <v>2.8025000000000002</v>
      </c>
      <c r="AR210" s="128" t="s">
        <v>78</v>
      </c>
      <c r="AT210" s="136" t="s">
        <v>70</v>
      </c>
      <c r="AU210" s="136" t="s">
        <v>78</v>
      </c>
      <c r="AY210" s="128" t="s">
        <v>123</v>
      </c>
      <c r="BK210" s="137">
        <f>SUM(BK211:BK239)</f>
        <v>0</v>
      </c>
    </row>
    <row r="211" spans="1:65" s="2" customFormat="1" ht="24" x14ac:dyDescent="0.2">
      <c r="A211" s="29"/>
      <c r="B211" s="140"/>
      <c r="C211" s="141" t="s">
        <v>377</v>
      </c>
      <c r="D211" s="141" t="s">
        <v>126</v>
      </c>
      <c r="E211" s="142" t="s">
        <v>911</v>
      </c>
      <c r="F211" s="143" t="s">
        <v>912</v>
      </c>
      <c r="G211" s="144" t="s">
        <v>145</v>
      </c>
      <c r="H211" s="145">
        <v>13.66</v>
      </c>
      <c r="I211" s="146"/>
      <c r="J211" s="147">
        <f t="shared" ref="J211:J222" si="40">ROUND(I211*H211,2)</f>
        <v>0</v>
      </c>
      <c r="K211" s="143" t="s">
        <v>130</v>
      </c>
      <c r="L211" s="30"/>
      <c r="M211" s="148" t="s">
        <v>1</v>
      </c>
      <c r="N211" s="149" t="s">
        <v>36</v>
      </c>
      <c r="O211" s="55"/>
      <c r="P211" s="150">
        <f t="shared" ref="P211:P222" si="41">O211*H211</f>
        <v>0</v>
      </c>
      <c r="Q211" s="150">
        <v>0</v>
      </c>
      <c r="R211" s="150">
        <f t="shared" ref="R211:R222" si="42">Q211*H211</f>
        <v>0</v>
      </c>
      <c r="S211" s="150">
        <v>0</v>
      </c>
      <c r="T211" s="151">
        <f t="shared" ref="T211:T222" si="43"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2" t="s">
        <v>142</v>
      </c>
      <c r="AT211" s="152" t="s">
        <v>126</v>
      </c>
      <c r="AU211" s="152" t="s">
        <v>80</v>
      </c>
      <c r="AY211" s="14" t="s">
        <v>123</v>
      </c>
      <c r="BE211" s="153">
        <f t="shared" ref="BE211:BE222" si="44">IF(N211="základní",J211,0)</f>
        <v>0</v>
      </c>
      <c r="BF211" s="153">
        <f t="shared" ref="BF211:BF222" si="45">IF(N211="snížená",J211,0)</f>
        <v>0</v>
      </c>
      <c r="BG211" s="153">
        <f t="shared" ref="BG211:BG222" si="46">IF(N211="zákl. přenesená",J211,0)</f>
        <v>0</v>
      </c>
      <c r="BH211" s="153">
        <f t="shared" ref="BH211:BH222" si="47">IF(N211="sníž. přenesená",J211,0)</f>
        <v>0</v>
      </c>
      <c r="BI211" s="153">
        <f t="shared" ref="BI211:BI222" si="48">IF(N211="nulová",J211,0)</f>
        <v>0</v>
      </c>
      <c r="BJ211" s="14" t="s">
        <v>78</v>
      </c>
      <c r="BK211" s="153">
        <f t="shared" ref="BK211:BK222" si="49">ROUND(I211*H211,2)</f>
        <v>0</v>
      </c>
      <c r="BL211" s="14" t="s">
        <v>142</v>
      </c>
      <c r="BM211" s="152" t="s">
        <v>380</v>
      </c>
    </row>
    <row r="212" spans="1:65" s="2" customFormat="1" ht="24" x14ac:dyDescent="0.2">
      <c r="A212" s="29"/>
      <c r="B212" s="140"/>
      <c r="C212" s="141" t="s">
        <v>267</v>
      </c>
      <c r="D212" s="141" t="s">
        <v>126</v>
      </c>
      <c r="E212" s="142" t="s">
        <v>913</v>
      </c>
      <c r="F212" s="143" t="s">
        <v>914</v>
      </c>
      <c r="G212" s="144" t="s">
        <v>129</v>
      </c>
      <c r="H212" s="145">
        <v>23.4</v>
      </c>
      <c r="I212" s="146"/>
      <c r="J212" s="147">
        <f t="shared" si="40"/>
        <v>0</v>
      </c>
      <c r="K212" s="143" t="s">
        <v>130</v>
      </c>
      <c r="L212" s="30"/>
      <c r="M212" s="148" t="s">
        <v>1</v>
      </c>
      <c r="N212" s="149" t="s">
        <v>36</v>
      </c>
      <c r="O212" s="55"/>
      <c r="P212" s="150">
        <f t="shared" si="41"/>
        <v>0</v>
      </c>
      <c r="Q212" s="150">
        <v>0</v>
      </c>
      <c r="R212" s="150">
        <f t="shared" si="42"/>
        <v>0</v>
      </c>
      <c r="S212" s="150">
        <v>0</v>
      </c>
      <c r="T212" s="151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2" t="s">
        <v>142</v>
      </c>
      <c r="AT212" s="152" t="s">
        <v>126</v>
      </c>
      <c r="AU212" s="152" t="s">
        <v>80</v>
      </c>
      <c r="AY212" s="14" t="s">
        <v>123</v>
      </c>
      <c r="BE212" s="153">
        <f t="shared" si="44"/>
        <v>0</v>
      </c>
      <c r="BF212" s="153">
        <f t="shared" si="45"/>
        <v>0</v>
      </c>
      <c r="BG212" s="153">
        <f t="shared" si="46"/>
        <v>0</v>
      </c>
      <c r="BH212" s="153">
        <f t="shared" si="47"/>
        <v>0</v>
      </c>
      <c r="BI212" s="153">
        <f t="shared" si="48"/>
        <v>0</v>
      </c>
      <c r="BJ212" s="14" t="s">
        <v>78</v>
      </c>
      <c r="BK212" s="153">
        <f t="shared" si="49"/>
        <v>0</v>
      </c>
      <c r="BL212" s="14" t="s">
        <v>142</v>
      </c>
      <c r="BM212" s="152" t="s">
        <v>383</v>
      </c>
    </row>
    <row r="213" spans="1:65" s="2" customFormat="1" ht="24" x14ac:dyDescent="0.2">
      <c r="A213" s="29"/>
      <c r="B213" s="140"/>
      <c r="C213" s="141" t="s">
        <v>385</v>
      </c>
      <c r="D213" s="141" t="s">
        <v>126</v>
      </c>
      <c r="E213" s="142" t="s">
        <v>915</v>
      </c>
      <c r="F213" s="143" t="s">
        <v>916</v>
      </c>
      <c r="G213" s="144" t="s">
        <v>800</v>
      </c>
      <c r="H213" s="145">
        <v>4.4000000000000004</v>
      </c>
      <c r="I213" s="146"/>
      <c r="J213" s="147">
        <f t="shared" si="40"/>
        <v>0</v>
      </c>
      <c r="K213" s="143" t="s">
        <v>130</v>
      </c>
      <c r="L213" s="30"/>
      <c r="M213" s="148" t="s">
        <v>1</v>
      </c>
      <c r="N213" s="149" t="s">
        <v>36</v>
      </c>
      <c r="O213" s="55"/>
      <c r="P213" s="150">
        <f t="shared" si="41"/>
        <v>0</v>
      </c>
      <c r="Q213" s="150">
        <v>0</v>
      </c>
      <c r="R213" s="150">
        <f t="shared" si="42"/>
        <v>0</v>
      </c>
      <c r="S213" s="150">
        <v>0</v>
      </c>
      <c r="T213" s="151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2" t="s">
        <v>142</v>
      </c>
      <c r="AT213" s="152" t="s">
        <v>126</v>
      </c>
      <c r="AU213" s="152" t="s">
        <v>80</v>
      </c>
      <c r="AY213" s="14" t="s">
        <v>123</v>
      </c>
      <c r="BE213" s="153">
        <f t="shared" si="44"/>
        <v>0</v>
      </c>
      <c r="BF213" s="153">
        <f t="shared" si="45"/>
        <v>0</v>
      </c>
      <c r="BG213" s="153">
        <f t="shared" si="46"/>
        <v>0</v>
      </c>
      <c r="BH213" s="153">
        <f t="shared" si="47"/>
        <v>0</v>
      </c>
      <c r="BI213" s="153">
        <f t="shared" si="48"/>
        <v>0</v>
      </c>
      <c r="BJ213" s="14" t="s">
        <v>78</v>
      </c>
      <c r="BK213" s="153">
        <f t="shared" si="49"/>
        <v>0</v>
      </c>
      <c r="BL213" s="14" t="s">
        <v>142</v>
      </c>
      <c r="BM213" s="152" t="s">
        <v>388</v>
      </c>
    </row>
    <row r="214" spans="1:65" s="2" customFormat="1" ht="36" x14ac:dyDescent="0.2">
      <c r="A214" s="29"/>
      <c r="B214" s="140"/>
      <c r="C214" s="141" t="s">
        <v>271</v>
      </c>
      <c r="D214" s="141" t="s">
        <v>126</v>
      </c>
      <c r="E214" s="142" t="s">
        <v>917</v>
      </c>
      <c r="F214" s="143" t="s">
        <v>918</v>
      </c>
      <c r="G214" s="144" t="s">
        <v>800</v>
      </c>
      <c r="H214" s="145">
        <v>4.4000000000000004</v>
      </c>
      <c r="I214" s="146"/>
      <c r="J214" s="147">
        <f t="shared" si="40"/>
        <v>0</v>
      </c>
      <c r="K214" s="143" t="s">
        <v>130</v>
      </c>
      <c r="L214" s="30"/>
      <c r="M214" s="148" t="s">
        <v>1</v>
      </c>
      <c r="N214" s="149" t="s">
        <v>36</v>
      </c>
      <c r="O214" s="55"/>
      <c r="P214" s="150">
        <f t="shared" si="41"/>
        <v>0</v>
      </c>
      <c r="Q214" s="150">
        <v>0</v>
      </c>
      <c r="R214" s="150">
        <f t="shared" si="42"/>
        <v>0</v>
      </c>
      <c r="S214" s="150">
        <v>0</v>
      </c>
      <c r="T214" s="151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2" t="s">
        <v>142</v>
      </c>
      <c r="AT214" s="152" t="s">
        <v>126</v>
      </c>
      <c r="AU214" s="152" t="s">
        <v>80</v>
      </c>
      <c r="AY214" s="14" t="s">
        <v>123</v>
      </c>
      <c r="BE214" s="153">
        <f t="shared" si="44"/>
        <v>0</v>
      </c>
      <c r="BF214" s="153">
        <f t="shared" si="45"/>
        <v>0</v>
      </c>
      <c r="BG214" s="153">
        <f t="shared" si="46"/>
        <v>0</v>
      </c>
      <c r="BH214" s="153">
        <f t="shared" si="47"/>
        <v>0</v>
      </c>
      <c r="BI214" s="153">
        <f t="shared" si="48"/>
        <v>0</v>
      </c>
      <c r="BJ214" s="14" t="s">
        <v>78</v>
      </c>
      <c r="BK214" s="153">
        <f t="shared" si="49"/>
        <v>0</v>
      </c>
      <c r="BL214" s="14" t="s">
        <v>142</v>
      </c>
      <c r="BM214" s="152" t="s">
        <v>392</v>
      </c>
    </row>
    <row r="215" spans="1:65" s="2" customFormat="1" ht="36" x14ac:dyDescent="0.2">
      <c r="A215" s="29"/>
      <c r="B215" s="140"/>
      <c r="C215" s="141" t="s">
        <v>394</v>
      </c>
      <c r="D215" s="141" t="s">
        <v>126</v>
      </c>
      <c r="E215" s="142" t="s">
        <v>919</v>
      </c>
      <c r="F215" s="143" t="s">
        <v>920</v>
      </c>
      <c r="G215" s="144" t="s">
        <v>145</v>
      </c>
      <c r="H215" s="145">
        <v>19.079999999999998</v>
      </c>
      <c r="I215" s="146"/>
      <c r="J215" s="147">
        <f t="shared" si="40"/>
        <v>0</v>
      </c>
      <c r="K215" s="143" t="s">
        <v>130</v>
      </c>
      <c r="L215" s="30"/>
      <c r="M215" s="148" t="s">
        <v>1</v>
      </c>
      <c r="N215" s="149" t="s">
        <v>36</v>
      </c>
      <c r="O215" s="55"/>
      <c r="P215" s="150">
        <f t="shared" si="41"/>
        <v>0</v>
      </c>
      <c r="Q215" s="150">
        <v>0</v>
      </c>
      <c r="R215" s="150">
        <f t="shared" si="42"/>
        <v>0</v>
      </c>
      <c r="S215" s="150">
        <v>0</v>
      </c>
      <c r="T215" s="151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2" t="s">
        <v>142</v>
      </c>
      <c r="AT215" s="152" t="s">
        <v>126</v>
      </c>
      <c r="AU215" s="152" t="s">
        <v>80</v>
      </c>
      <c r="AY215" s="14" t="s">
        <v>123</v>
      </c>
      <c r="BE215" s="153">
        <f t="shared" si="44"/>
        <v>0</v>
      </c>
      <c r="BF215" s="153">
        <f t="shared" si="45"/>
        <v>0</v>
      </c>
      <c r="BG215" s="153">
        <f t="shared" si="46"/>
        <v>0</v>
      </c>
      <c r="BH215" s="153">
        <f t="shared" si="47"/>
        <v>0</v>
      </c>
      <c r="BI215" s="153">
        <f t="shared" si="48"/>
        <v>0</v>
      </c>
      <c r="BJ215" s="14" t="s">
        <v>78</v>
      </c>
      <c r="BK215" s="153">
        <f t="shared" si="49"/>
        <v>0</v>
      </c>
      <c r="BL215" s="14" t="s">
        <v>142</v>
      </c>
      <c r="BM215" s="152" t="s">
        <v>397</v>
      </c>
    </row>
    <row r="216" spans="1:65" s="2" customFormat="1" ht="44.25" customHeight="1" x14ac:dyDescent="0.2">
      <c r="A216" s="29"/>
      <c r="B216" s="140"/>
      <c r="C216" s="141" t="s">
        <v>274</v>
      </c>
      <c r="D216" s="141" t="s">
        <v>126</v>
      </c>
      <c r="E216" s="142" t="s">
        <v>921</v>
      </c>
      <c r="F216" s="143" t="s">
        <v>922</v>
      </c>
      <c r="G216" s="144" t="s">
        <v>145</v>
      </c>
      <c r="H216" s="145">
        <v>9.74</v>
      </c>
      <c r="I216" s="146"/>
      <c r="J216" s="147">
        <f t="shared" si="40"/>
        <v>0</v>
      </c>
      <c r="K216" s="143" t="s">
        <v>130</v>
      </c>
      <c r="L216" s="30"/>
      <c r="M216" s="148" t="s">
        <v>1</v>
      </c>
      <c r="N216" s="149" t="s">
        <v>36</v>
      </c>
      <c r="O216" s="55"/>
      <c r="P216" s="150">
        <f t="shared" si="41"/>
        <v>0</v>
      </c>
      <c r="Q216" s="150">
        <v>0</v>
      </c>
      <c r="R216" s="150">
        <f t="shared" si="42"/>
        <v>0</v>
      </c>
      <c r="S216" s="150">
        <v>0</v>
      </c>
      <c r="T216" s="151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2" t="s">
        <v>142</v>
      </c>
      <c r="AT216" s="152" t="s">
        <v>126</v>
      </c>
      <c r="AU216" s="152" t="s">
        <v>80</v>
      </c>
      <c r="AY216" s="14" t="s">
        <v>123</v>
      </c>
      <c r="BE216" s="153">
        <f t="shared" si="44"/>
        <v>0</v>
      </c>
      <c r="BF216" s="153">
        <f t="shared" si="45"/>
        <v>0</v>
      </c>
      <c r="BG216" s="153">
        <f t="shared" si="46"/>
        <v>0</v>
      </c>
      <c r="BH216" s="153">
        <f t="shared" si="47"/>
        <v>0</v>
      </c>
      <c r="BI216" s="153">
        <f t="shared" si="48"/>
        <v>0</v>
      </c>
      <c r="BJ216" s="14" t="s">
        <v>78</v>
      </c>
      <c r="BK216" s="153">
        <f t="shared" si="49"/>
        <v>0</v>
      </c>
      <c r="BL216" s="14" t="s">
        <v>142</v>
      </c>
      <c r="BM216" s="152" t="s">
        <v>401</v>
      </c>
    </row>
    <row r="217" spans="1:65" s="2" customFormat="1" ht="33" customHeight="1" x14ac:dyDescent="0.2">
      <c r="A217" s="29"/>
      <c r="B217" s="140"/>
      <c r="C217" s="141" t="s">
        <v>403</v>
      </c>
      <c r="D217" s="141" t="s">
        <v>126</v>
      </c>
      <c r="E217" s="142" t="s">
        <v>923</v>
      </c>
      <c r="F217" s="143" t="s">
        <v>924</v>
      </c>
      <c r="G217" s="144" t="s">
        <v>145</v>
      </c>
      <c r="H217" s="145">
        <v>127.7</v>
      </c>
      <c r="I217" s="146"/>
      <c r="J217" s="147">
        <f t="shared" si="40"/>
        <v>0</v>
      </c>
      <c r="K217" s="143" t="s">
        <v>130</v>
      </c>
      <c r="L217" s="30"/>
      <c r="M217" s="148" t="s">
        <v>1</v>
      </c>
      <c r="N217" s="149" t="s">
        <v>36</v>
      </c>
      <c r="O217" s="55"/>
      <c r="P217" s="150">
        <f t="shared" si="41"/>
        <v>0</v>
      </c>
      <c r="Q217" s="150">
        <v>0</v>
      </c>
      <c r="R217" s="150">
        <f t="shared" si="42"/>
        <v>0</v>
      </c>
      <c r="S217" s="150">
        <v>0</v>
      </c>
      <c r="T217" s="151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2" t="s">
        <v>142</v>
      </c>
      <c r="AT217" s="152" t="s">
        <v>126</v>
      </c>
      <c r="AU217" s="152" t="s">
        <v>80</v>
      </c>
      <c r="AY217" s="14" t="s">
        <v>123</v>
      </c>
      <c r="BE217" s="153">
        <f t="shared" si="44"/>
        <v>0</v>
      </c>
      <c r="BF217" s="153">
        <f t="shared" si="45"/>
        <v>0</v>
      </c>
      <c r="BG217" s="153">
        <f t="shared" si="46"/>
        <v>0</v>
      </c>
      <c r="BH217" s="153">
        <f t="shared" si="47"/>
        <v>0</v>
      </c>
      <c r="BI217" s="153">
        <f t="shared" si="48"/>
        <v>0</v>
      </c>
      <c r="BJ217" s="14" t="s">
        <v>78</v>
      </c>
      <c r="BK217" s="153">
        <f t="shared" si="49"/>
        <v>0</v>
      </c>
      <c r="BL217" s="14" t="s">
        <v>142</v>
      </c>
      <c r="BM217" s="152" t="s">
        <v>406</v>
      </c>
    </row>
    <row r="218" spans="1:65" s="2" customFormat="1" ht="36" x14ac:dyDescent="0.2">
      <c r="A218" s="29"/>
      <c r="B218" s="140"/>
      <c r="C218" s="141" t="s">
        <v>278</v>
      </c>
      <c r="D218" s="141" t="s">
        <v>126</v>
      </c>
      <c r="E218" s="142" t="s">
        <v>925</v>
      </c>
      <c r="F218" s="143" t="s">
        <v>926</v>
      </c>
      <c r="G218" s="144" t="s">
        <v>145</v>
      </c>
      <c r="H218" s="145">
        <v>376.22</v>
      </c>
      <c r="I218" s="146"/>
      <c r="J218" s="147">
        <f t="shared" si="40"/>
        <v>0</v>
      </c>
      <c r="K218" s="143" t="s">
        <v>130</v>
      </c>
      <c r="L218" s="30"/>
      <c r="M218" s="148" t="s">
        <v>1</v>
      </c>
      <c r="N218" s="149" t="s">
        <v>36</v>
      </c>
      <c r="O218" s="55"/>
      <c r="P218" s="150">
        <f t="shared" si="41"/>
        <v>0</v>
      </c>
      <c r="Q218" s="150">
        <v>0</v>
      </c>
      <c r="R218" s="150">
        <f t="shared" si="42"/>
        <v>0</v>
      </c>
      <c r="S218" s="150">
        <v>0</v>
      </c>
      <c r="T218" s="151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2" t="s">
        <v>142</v>
      </c>
      <c r="AT218" s="152" t="s">
        <v>126</v>
      </c>
      <c r="AU218" s="152" t="s">
        <v>80</v>
      </c>
      <c r="AY218" s="14" t="s">
        <v>123</v>
      </c>
      <c r="BE218" s="153">
        <f t="shared" si="44"/>
        <v>0</v>
      </c>
      <c r="BF218" s="153">
        <f t="shared" si="45"/>
        <v>0</v>
      </c>
      <c r="BG218" s="153">
        <f t="shared" si="46"/>
        <v>0</v>
      </c>
      <c r="BH218" s="153">
        <f t="shared" si="47"/>
        <v>0</v>
      </c>
      <c r="BI218" s="153">
        <f t="shared" si="48"/>
        <v>0</v>
      </c>
      <c r="BJ218" s="14" t="s">
        <v>78</v>
      </c>
      <c r="BK218" s="153">
        <f t="shared" si="49"/>
        <v>0</v>
      </c>
      <c r="BL218" s="14" t="s">
        <v>142</v>
      </c>
      <c r="BM218" s="152" t="s">
        <v>409</v>
      </c>
    </row>
    <row r="219" spans="1:65" s="2" customFormat="1" ht="44.25" customHeight="1" x14ac:dyDescent="0.2">
      <c r="A219" s="29"/>
      <c r="B219" s="140"/>
      <c r="C219" s="141" t="s">
        <v>411</v>
      </c>
      <c r="D219" s="141" t="s">
        <v>126</v>
      </c>
      <c r="E219" s="142" t="s">
        <v>927</v>
      </c>
      <c r="F219" s="143" t="s">
        <v>928</v>
      </c>
      <c r="G219" s="144" t="s">
        <v>145</v>
      </c>
      <c r="H219" s="145">
        <v>259.37</v>
      </c>
      <c r="I219" s="146"/>
      <c r="J219" s="147">
        <f t="shared" si="40"/>
        <v>0</v>
      </c>
      <c r="K219" s="143" t="s">
        <v>130</v>
      </c>
      <c r="L219" s="30"/>
      <c r="M219" s="148" t="s">
        <v>1</v>
      </c>
      <c r="N219" s="149" t="s">
        <v>36</v>
      </c>
      <c r="O219" s="55"/>
      <c r="P219" s="150">
        <f t="shared" si="41"/>
        <v>0</v>
      </c>
      <c r="Q219" s="150">
        <v>0</v>
      </c>
      <c r="R219" s="150">
        <f t="shared" si="42"/>
        <v>0</v>
      </c>
      <c r="S219" s="150">
        <v>0</v>
      </c>
      <c r="T219" s="151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2" t="s">
        <v>142</v>
      </c>
      <c r="AT219" s="152" t="s">
        <v>126</v>
      </c>
      <c r="AU219" s="152" t="s">
        <v>80</v>
      </c>
      <c r="AY219" s="14" t="s">
        <v>123</v>
      </c>
      <c r="BE219" s="153">
        <f t="shared" si="44"/>
        <v>0</v>
      </c>
      <c r="BF219" s="153">
        <f t="shared" si="45"/>
        <v>0</v>
      </c>
      <c r="BG219" s="153">
        <f t="shared" si="46"/>
        <v>0</v>
      </c>
      <c r="BH219" s="153">
        <f t="shared" si="47"/>
        <v>0</v>
      </c>
      <c r="BI219" s="153">
        <f t="shared" si="48"/>
        <v>0</v>
      </c>
      <c r="BJ219" s="14" t="s">
        <v>78</v>
      </c>
      <c r="BK219" s="153">
        <f t="shared" si="49"/>
        <v>0</v>
      </c>
      <c r="BL219" s="14" t="s">
        <v>142</v>
      </c>
      <c r="BM219" s="152" t="s">
        <v>414</v>
      </c>
    </row>
    <row r="220" spans="1:65" s="2" customFormat="1" ht="36" x14ac:dyDescent="0.2">
      <c r="A220" s="29"/>
      <c r="B220" s="140"/>
      <c r="C220" s="141" t="s">
        <v>131</v>
      </c>
      <c r="D220" s="141" t="s">
        <v>126</v>
      </c>
      <c r="E220" s="142" t="s">
        <v>929</v>
      </c>
      <c r="F220" s="143" t="s">
        <v>930</v>
      </c>
      <c r="G220" s="144" t="s">
        <v>145</v>
      </c>
      <c r="H220" s="145">
        <v>22.7</v>
      </c>
      <c r="I220" s="146"/>
      <c r="J220" s="147">
        <f t="shared" si="40"/>
        <v>0</v>
      </c>
      <c r="K220" s="143" t="s">
        <v>130</v>
      </c>
      <c r="L220" s="30"/>
      <c r="M220" s="148" t="s">
        <v>1</v>
      </c>
      <c r="N220" s="149" t="s">
        <v>36</v>
      </c>
      <c r="O220" s="55"/>
      <c r="P220" s="150">
        <f t="shared" si="41"/>
        <v>0</v>
      </c>
      <c r="Q220" s="150">
        <v>0</v>
      </c>
      <c r="R220" s="150">
        <f t="shared" si="42"/>
        <v>0</v>
      </c>
      <c r="S220" s="150">
        <v>0</v>
      </c>
      <c r="T220" s="151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2" t="s">
        <v>142</v>
      </c>
      <c r="AT220" s="152" t="s">
        <v>126</v>
      </c>
      <c r="AU220" s="152" t="s">
        <v>80</v>
      </c>
      <c r="AY220" s="14" t="s">
        <v>123</v>
      </c>
      <c r="BE220" s="153">
        <f t="shared" si="44"/>
        <v>0</v>
      </c>
      <c r="BF220" s="153">
        <f t="shared" si="45"/>
        <v>0</v>
      </c>
      <c r="BG220" s="153">
        <f t="shared" si="46"/>
        <v>0</v>
      </c>
      <c r="BH220" s="153">
        <f t="shared" si="47"/>
        <v>0</v>
      </c>
      <c r="BI220" s="153">
        <f t="shared" si="48"/>
        <v>0</v>
      </c>
      <c r="BJ220" s="14" t="s">
        <v>78</v>
      </c>
      <c r="BK220" s="153">
        <f t="shared" si="49"/>
        <v>0</v>
      </c>
      <c r="BL220" s="14" t="s">
        <v>142</v>
      </c>
      <c r="BM220" s="152" t="s">
        <v>417</v>
      </c>
    </row>
    <row r="221" spans="1:65" s="2" customFormat="1" ht="48" x14ac:dyDescent="0.2">
      <c r="A221" s="29"/>
      <c r="B221" s="140"/>
      <c r="C221" s="141" t="s">
        <v>419</v>
      </c>
      <c r="D221" s="141" t="s">
        <v>126</v>
      </c>
      <c r="E221" s="142" t="s">
        <v>931</v>
      </c>
      <c r="F221" s="143" t="s">
        <v>932</v>
      </c>
      <c r="G221" s="144" t="s">
        <v>129</v>
      </c>
      <c r="H221" s="145">
        <v>6</v>
      </c>
      <c r="I221" s="146"/>
      <c r="J221" s="147">
        <f t="shared" si="40"/>
        <v>0</v>
      </c>
      <c r="K221" s="143" t="s">
        <v>130</v>
      </c>
      <c r="L221" s="30"/>
      <c r="M221" s="148" t="s">
        <v>1</v>
      </c>
      <c r="N221" s="149" t="s">
        <v>36</v>
      </c>
      <c r="O221" s="55"/>
      <c r="P221" s="150">
        <f t="shared" si="41"/>
        <v>0</v>
      </c>
      <c r="Q221" s="150">
        <v>0</v>
      </c>
      <c r="R221" s="150">
        <f t="shared" si="42"/>
        <v>0</v>
      </c>
      <c r="S221" s="150">
        <v>0</v>
      </c>
      <c r="T221" s="151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2" t="s">
        <v>142</v>
      </c>
      <c r="AT221" s="152" t="s">
        <v>126</v>
      </c>
      <c r="AU221" s="152" t="s">
        <v>80</v>
      </c>
      <c r="AY221" s="14" t="s">
        <v>123</v>
      </c>
      <c r="BE221" s="153">
        <f t="shared" si="44"/>
        <v>0</v>
      </c>
      <c r="BF221" s="153">
        <f t="shared" si="45"/>
        <v>0</v>
      </c>
      <c r="BG221" s="153">
        <f t="shared" si="46"/>
        <v>0</v>
      </c>
      <c r="BH221" s="153">
        <f t="shared" si="47"/>
        <v>0</v>
      </c>
      <c r="BI221" s="153">
        <f t="shared" si="48"/>
        <v>0</v>
      </c>
      <c r="BJ221" s="14" t="s">
        <v>78</v>
      </c>
      <c r="BK221" s="153">
        <f t="shared" si="49"/>
        <v>0</v>
      </c>
      <c r="BL221" s="14" t="s">
        <v>142</v>
      </c>
      <c r="BM221" s="152" t="s">
        <v>422</v>
      </c>
    </row>
    <row r="222" spans="1:65" s="2" customFormat="1" ht="36" x14ac:dyDescent="0.2">
      <c r="A222" s="29"/>
      <c r="B222" s="140"/>
      <c r="C222" s="141" t="s">
        <v>933</v>
      </c>
      <c r="D222" s="141" t="s">
        <v>126</v>
      </c>
      <c r="E222" s="142" t="s">
        <v>934</v>
      </c>
      <c r="F222" s="143" t="s">
        <v>935</v>
      </c>
      <c r="G222" s="144" t="s">
        <v>175</v>
      </c>
      <c r="H222" s="145">
        <v>5</v>
      </c>
      <c r="I222" s="146"/>
      <c r="J222" s="147">
        <f t="shared" si="40"/>
        <v>0</v>
      </c>
      <c r="K222" s="143" t="s">
        <v>130</v>
      </c>
      <c r="L222" s="30"/>
      <c r="M222" s="148" t="s">
        <v>1</v>
      </c>
      <c r="N222" s="149" t="s">
        <v>36</v>
      </c>
      <c r="O222" s="55"/>
      <c r="P222" s="150">
        <f t="shared" si="41"/>
        <v>0</v>
      </c>
      <c r="Q222" s="150">
        <v>0</v>
      </c>
      <c r="R222" s="150">
        <f t="shared" si="42"/>
        <v>0</v>
      </c>
      <c r="S222" s="150">
        <v>0.52200000000000002</v>
      </c>
      <c r="T222" s="151">
        <f t="shared" si="43"/>
        <v>2.6100000000000003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2" t="s">
        <v>142</v>
      </c>
      <c r="AT222" s="152" t="s">
        <v>126</v>
      </c>
      <c r="AU222" s="152" t="s">
        <v>80</v>
      </c>
      <c r="AY222" s="14" t="s">
        <v>123</v>
      </c>
      <c r="BE222" s="153">
        <f t="shared" si="44"/>
        <v>0</v>
      </c>
      <c r="BF222" s="153">
        <f t="shared" si="45"/>
        <v>0</v>
      </c>
      <c r="BG222" s="153">
        <f t="shared" si="46"/>
        <v>0</v>
      </c>
      <c r="BH222" s="153">
        <f t="shared" si="47"/>
        <v>0</v>
      </c>
      <c r="BI222" s="153">
        <f t="shared" si="48"/>
        <v>0</v>
      </c>
      <c r="BJ222" s="14" t="s">
        <v>78</v>
      </c>
      <c r="BK222" s="153">
        <f t="shared" si="49"/>
        <v>0</v>
      </c>
      <c r="BL222" s="14" t="s">
        <v>142</v>
      </c>
      <c r="BM222" s="152" t="s">
        <v>936</v>
      </c>
    </row>
    <row r="223" spans="1:65" s="2" customFormat="1" ht="39" x14ac:dyDescent="0.2">
      <c r="A223" s="29"/>
      <c r="B223" s="30"/>
      <c r="C223" s="29"/>
      <c r="D223" s="154" t="s">
        <v>133</v>
      </c>
      <c r="E223" s="29"/>
      <c r="F223" s="155" t="s">
        <v>937</v>
      </c>
      <c r="G223" s="29"/>
      <c r="H223" s="29"/>
      <c r="I223" s="156"/>
      <c r="J223" s="29"/>
      <c r="K223" s="29"/>
      <c r="L223" s="30"/>
      <c r="M223" s="157"/>
      <c r="N223" s="158"/>
      <c r="O223" s="55"/>
      <c r="P223" s="55"/>
      <c r="Q223" s="55"/>
      <c r="R223" s="55"/>
      <c r="S223" s="55"/>
      <c r="T223" s="56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4" t="s">
        <v>133</v>
      </c>
      <c r="AU223" s="14" t="s">
        <v>80</v>
      </c>
    </row>
    <row r="224" spans="1:65" s="2" customFormat="1" ht="24" x14ac:dyDescent="0.2">
      <c r="A224" s="29"/>
      <c r="B224" s="140"/>
      <c r="C224" s="141" t="s">
        <v>938</v>
      </c>
      <c r="D224" s="141" t="s">
        <v>126</v>
      </c>
      <c r="E224" s="142" t="s">
        <v>939</v>
      </c>
      <c r="F224" s="143" t="s">
        <v>940</v>
      </c>
      <c r="G224" s="144" t="s">
        <v>129</v>
      </c>
      <c r="H224" s="145">
        <v>4</v>
      </c>
      <c r="I224" s="146"/>
      <c r="J224" s="147">
        <f>ROUND(I224*H224,2)</f>
        <v>0</v>
      </c>
      <c r="K224" s="143" t="s">
        <v>130</v>
      </c>
      <c r="L224" s="30"/>
      <c r="M224" s="148" t="s">
        <v>1</v>
      </c>
      <c r="N224" s="149" t="s">
        <v>36</v>
      </c>
      <c r="O224" s="55"/>
      <c r="P224" s="150">
        <f>O224*H224</f>
        <v>0</v>
      </c>
      <c r="Q224" s="150">
        <v>0</v>
      </c>
      <c r="R224" s="150">
        <f>Q224*H224</f>
        <v>0</v>
      </c>
      <c r="S224" s="150">
        <v>0.03</v>
      </c>
      <c r="T224" s="151">
        <f>S224*H224</f>
        <v>0.12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2" t="s">
        <v>142</v>
      </c>
      <c r="AT224" s="152" t="s">
        <v>126</v>
      </c>
      <c r="AU224" s="152" t="s">
        <v>80</v>
      </c>
      <c r="AY224" s="14" t="s">
        <v>123</v>
      </c>
      <c r="BE224" s="153">
        <f>IF(N224="základní",J224,0)</f>
        <v>0</v>
      </c>
      <c r="BF224" s="153">
        <f>IF(N224="snížená",J224,0)</f>
        <v>0</v>
      </c>
      <c r="BG224" s="153">
        <f>IF(N224="zákl. přenesená",J224,0)</f>
        <v>0</v>
      </c>
      <c r="BH224" s="153">
        <f>IF(N224="sníž. přenesená",J224,0)</f>
        <v>0</v>
      </c>
      <c r="BI224" s="153">
        <f>IF(N224="nulová",J224,0)</f>
        <v>0</v>
      </c>
      <c r="BJ224" s="14" t="s">
        <v>78</v>
      </c>
      <c r="BK224" s="153">
        <f>ROUND(I224*H224,2)</f>
        <v>0</v>
      </c>
      <c r="BL224" s="14" t="s">
        <v>142</v>
      </c>
      <c r="BM224" s="152" t="s">
        <v>941</v>
      </c>
    </row>
    <row r="225" spans="1:65" s="2" customFormat="1" ht="29.25" x14ac:dyDescent="0.2">
      <c r="A225" s="29"/>
      <c r="B225" s="30"/>
      <c r="C225" s="29"/>
      <c r="D225" s="154" t="s">
        <v>133</v>
      </c>
      <c r="E225" s="29"/>
      <c r="F225" s="155" t="s">
        <v>942</v>
      </c>
      <c r="G225" s="29"/>
      <c r="H225" s="29"/>
      <c r="I225" s="156"/>
      <c r="J225" s="29"/>
      <c r="K225" s="29"/>
      <c r="L225" s="30"/>
      <c r="M225" s="157"/>
      <c r="N225" s="158"/>
      <c r="O225" s="55"/>
      <c r="P225" s="55"/>
      <c r="Q225" s="55"/>
      <c r="R225" s="55"/>
      <c r="S225" s="55"/>
      <c r="T225" s="56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133</v>
      </c>
      <c r="AU225" s="14" t="s">
        <v>80</v>
      </c>
    </row>
    <row r="226" spans="1:65" s="2" customFormat="1" ht="24" x14ac:dyDescent="0.2">
      <c r="A226" s="29"/>
      <c r="B226" s="140"/>
      <c r="C226" s="141" t="s">
        <v>943</v>
      </c>
      <c r="D226" s="141" t="s">
        <v>126</v>
      </c>
      <c r="E226" s="142" t="s">
        <v>944</v>
      </c>
      <c r="F226" s="143" t="s">
        <v>945</v>
      </c>
      <c r="G226" s="144" t="s">
        <v>175</v>
      </c>
      <c r="H226" s="145">
        <v>3</v>
      </c>
      <c r="I226" s="146"/>
      <c r="J226" s="147">
        <f>ROUND(I226*H226,2)</f>
        <v>0</v>
      </c>
      <c r="K226" s="143" t="s">
        <v>130</v>
      </c>
      <c r="L226" s="30"/>
      <c r="M226" s="148" t="s">
        <v>1</v>
      </c>
      <c r="N226" s="149" t="s">
        <v>36</v>
      </c>
      <c r="O226" s="55"/>
      <c r="P226" s="150">
        <f>O226*H226</f>
        <v>0</v>
      </c>
      <c r="Q226" s="150">
        <v>0</v>
      </c>
      <c r="R226" s="150">
        <f>Q226*H226</f>
        <v>0</v>
      </c>
      <c r="S226" s="150">
        <v>2.5000000000000001E-3</v>
      </c>
      <c r="T226" s="151">
        <f>S226*H226</f>
        <v>7.4999999999999997E-3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2" t="s">
        <v>142</v>
      </c>
      <c r="AT226" s="152" t="s">
        <v>126</v>
      </c>
      <c r="AU226" s="152" t="s">
        <v>80</v>
      </c>
      <c r="AY226" s="14" t="s">
        <v>123</v>
      </c>
      <c r="BE226" s="153">
        <f>IF(N226="základní",J226,0)</f>
        <v>0</v>
      </c>
      <c r="BF226" s="153">
        <f>IF(N226="snížená",J226,0)</f>
        <v>0</v>
      </c>
      <c r="BG226" s="153">
        <f>IF(N226="zákl. přenesená",J226,0)</f>
        <v>0</v>
      </c>
      <c r="BH226" s="153">
        <f>IF(N226="sníž. přenesená",J226,0)</f>
        <v>0</v>
      </c>
      <c r="BI226" s="153">
        <f>IF(N226="nulová",J226,0)</f>
        <v>0</v>
      </c>
      <c r="BJ226" s="14" t="s">
        <v>78</v>
      </c>
      <c r="BK226" s="153">
        <f>ROUND(I226*H226,2)</f>
        <v>0</v>
      </c>
      <c r="BL226" s="14" t="s">
        <v>142</v>
      </c>
      <c r="BM226" s="152" t="s">
        <v>946</v>
      </c>
    </row>
    <row r="227" spans="1:65" s="2" customFormat="1" ht="29.25" x14ac:dyDescent="0.2">
      <c r="A227" s="29"/>
      <c r="B227" s="30"/>
      <c r="C227" s="29"/>
      <c r="D227" s="154" t="s">
        <v>133</v>
      </c>
      <c r="E227" s="29"/>
      <c r="F227" s="155" t="s">
        <v>947</v>
      </c>
      <c r="G227" s="29"/>
      <c r="H227" s="29"/>
      <c r="I227" s="156"/>
      <c r="J227" s="29"/>
      <c r="K227" s="29"/>
      <c r="L227" s="30"/>
      <c r="M227" s="157"/>
      <c r="N227" s="158"/>
      <c r="O227" s="55"/>
      <c r="P227" s="55"/>
      <c r="Q227" s="55"/>
      <c r="R227" s="55"/>
      <c r="S227" s="55"/>
      <c r="T227" s="56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4" t="s">
        <v>133</v>
      </c>
      <c r="AU227" s="14" t="s">
        <v>80</v>
      </c>
    </row>
    <row r="228" spans="1:65" s="2" customFormat="1" ht="24" x14ac:dyDescent="0.2">
      <c r="A228" s="29"/>
      <c r="B228" s="140"/>
      <c r="C228" s="141" t="s">
        <v>948</v>
      </c>
      <c r="D228" s="141" t="s">
        <v>126</v>
      </c>
      <c r="E228" s="142" t="s">
        <v>949</v>
      </c>
      <c r="F228" s="143" t="s">
        <v>950</v>
      </c>
      <c r="G228" s="144" t="s">
        <v>175</v>
      </c>
      <c r="H228" s="145">
        <v>3</v>
      </c>
      <c r="I228" s="146"/>
      <c r="J228" s="147">
        <f>ROUND(I228*H228,2)</f>
        <v>0</v>
      </c>
      <c r="K228" s="143" t="s">
        <v>130</v>
      </c>
      <c r="L228" s="30"/>
      <c r="M228" s="148" t="s">
        <v>1</v>
      </c>
      <c r="N228" s="149" t="s">
        <v>36</v>
      </c>
      <c r="O228" s="55"/>
      <c r="P228" s="150">
        <f>O228*H228</f>
        <v>0</v>
      </c>
      <c r="Q228" s="150">
        <v>0</v>
      </c>
      <c r="R228" s="150">
        <f>Q228*H228</f>
        <v>0</v>
      </c>
      <c r="S228" s="150">
        <v>3.0000000000000001E-3</v>
      </c>
      <c r="T228" s="151">
        <f>S228*H228</f>
        <v>9.0000000000000011E-3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2" t="s">
        <v>142</v>
      </c>
      <c r="AT228" s="152" t="s">
        <v>126</v>
      </c>
      <c r="AU228" s="152" t="s">
        <v>80</v>
      </c>
      <c r="AY228" s="14" t="s">
        <v>123</v>
      </c>
      <c r="BE228" s="153">
        <f>IF(N228="základní",J228,0)</f>
        <v>0</v>
      </c>
      <c r="BF228" s="153">
        <f>IF(N228="snížená",J228,0)</f>
        <v>0</v>
      </c>
      <c r="BG228" s="153">
        <f>IF(N228="zákl. přenesená",J228,0)</f>
        <v>0</v>
      </c>
      <c r="BH228" s="153">
        <f>IF(N228="sníž. přenesená",J228,0)</f>
        <v>0</v>
      </c>
      <c r="BI228" s="153">
        <f>IF(N228="nulová",J228,0)</f>
        <v>0</v>
      </c>
      <c r="BJ228" s="14" t="s">
        <v>78</v>
      </c>
      <c r="BK228" s="153">
        <f>ROUND(I228*H228,2)</f>
        <v>0</v>
      </c>
      <c r="BL228" s="14" t="s">
        <v>142</v>
      </c>
      <c r="BM228" s="152" t="s">
        <v>951</v>
      </c>
    </row>
    <row r="229" spans="1:65" s="2" customFormat="1" ht="39" x14ac:dyDescent="0.2">
      <c r="A229" s="29"/>
      <c r="B229" s="30"/>
      <c r="C229" s="29"/>
      <c r="D229" s="154" t="s">
        <v>133</v>
      </c>
      <c r="E229" s="29"/>
      <c r="F229" s="155" t="s">
        <v>952</v>
      </c>
      <c r="G229" s="29"/>
      <c r="H229" s="29"/>
      <c r="I229" s="156"/>
      <c r="J229" s="29"/>
      <c r="K229" s="29"/>
      <c r="L229" s="30"/>
      <c r="M229" s="157"/>
      <c r="N229" s="158"/>
      <c r="O229" s="55"/>
      <c r="P229" s="55"/>
      <c r="Q229" s="55"/>
      <c r="R229" s="55"/>
      <c r="S229" s="55"/>
      <c r="T229" s="56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T229" s="14" t="s">
        <v>133</v>
      </c>
      <c r="AU229" s="14" t="s">
        <v>80</v>
      </c>
    </row>
    <row r="230" spans="1:65" s="2" customFormat="1" ht="24" x14ac:dyDescent="0.2">
      <c r="A230" s="29"/>
      <c r="B230" s="140"/>
      <c r="C230" s="141" t="s">
        <v>953</v>
      </c>
      <c r="D230" s="141" t="s">
        <v>126</v>
      </c>
      <c r="E230" s="142" t="s">
        <v>954</v>
      </c>
      <c r="F230" s="143" t="s">
        <v>955</v>
      </c>
      <c r="G230" s="144" t="s">
        <v>175</v>
      </c>
      <c r="H230" s="145">
        <v>1</v>
      </c>
      <c r="I230" s="146"/>
      <c r="J230" s="147">
        <f>ROUND(I230*H230,2)</f>
        <v>0</v>
      </c>
      <c r="K230" s="143" t="s">
        <v>130</v>
      </c>
      <c r="L230" s="30"/>
      <c r="M230" s="148" t="s">
        <v>1</v>
      </c>
      <c r="N230" s="149" t="s">
        <v>36</v>
      </c>
      <c r="O230" s="55"/>
      <c r="P230" s="150">
        <f>O230*H230</f>
        <v>0</v>
      </c>
      <c r="Q230" s="150">
        <v>0</v>
      </c>
      <c r="R230" s="150">
        <f>Q230*H230</f>
        <v>0</v>
      </c>
      <c r="S230" s="150">
        <v>3.0799999999999998E-3</v>
      </c>
      <c r="T230" s="151">
        <f>S230*H230</f>
        <v>3.0799999999999998E-3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2" t="s">
        <v>142</v>
      </c>
      <c r="AT230" s="152" t="s">
        <v>126</v>
      </c>
      <c r="AU230" s="152" t="s">
        <v>80</v>
      </c>
      <c r="AY230" s="14" t="s">
        <v>123</v>
      </c>
      <c r="BE230" s="153">
        <f>IF(N230="základní",J230,0)</f>
        <v>0</v>
      </c>
      <c r="BF230" s="153">
        <f>IF(N230="snížená",J230,0)</f>
        <v>0</v>
      </c>
      <c r="BG230" s="153">
        <f>IF(N230="zákl. přenesená",J230,0)</f>
        <v>0</v>
      </c>
      <c r="BH230" s="153">
        <f>IF(N230="sníž. přenesená",J230,0)</f>
        <v>0</v>
      </c>
      <c r="BI230" s="153">
        <f>IF(N230="nulová",J230,0)</f>
        <v>0</v>
      </c>
      <c r="BJ230" s="14" t="s">
        <v>78</v>
      </c>
      <c r="BK230" s="153">
        <f>ROUND(I230*H230,2)</f>
        <v>0</v>
      </c>
      <c r="BL230" s="14" t="s">
        <v>142</v>
      </c>
      <c r="BM230" s="152" t="s">
        <v>956</v>
      </c>
    </row>
    <row r="231" spans="1:65" s="2" customFormat="1" ht="39" x14ac:dyDescent="0.2">
      <c r="A231" s="29"/>
      <c r="B231" s="30"/>
      <c r="C231" s="29"/>
      <c r="D231" s="154" t="s">
        <v>133</v>
      </c>
      <c r="E231" s="29"/>
      <c r="F231" s="155" t="s">
        <v>957</v>
      </c>
      <c r="G231" s="29"/>
      <c r="H231" s="29"/>
      <c r="I231" s="156"/>
      <c r="J231" s="29"/>
      <c r="K231" s="29"/>
      <c r="L231" s="30"/>
      <c r="M231" s="157"/>
      <c r="N231" s="158"/>
      <c r="O231" s="55"/>
      <c r="P231" s="55"/>
      <c r="Q231" s="55"/>
      <c r="R231" s="55"/>
      <c r="S231" s="55"/>
      <c r="T231" s="56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133</v>
      </c>
      <c r="AU231" s="14" t="s">
        <v>80</v>
      </c>
    </row>
    <row r="232" spans="1:65" s="2" customFormat="1" ht="24" x14ac:dyDescent="0.2">
      <c r="A232" s="29"/>
      <c r="B232" s="140"/>
      <c r="C232" s="141" t="s">
        <v>958</v>
      </c>
      <c r="D232" s="141" t="s">
        <v>126</v>
      </c>
      <c r="E232" s="142" t="s">
        <v>959</v>
      </c>
      <c r="F232" s="143" t="s">
        <v>960</v>
      </c>
      <c r="G232" s="144" t="s">
        <v>175</v>
      </c>
      <c r="H232" s="145">
        <v>1</v>
      </c>
      <c r="I232" s="146"/>
      <c r="J232" s="147">
        <f>ROUND(I232*H232,2)</f>
        <v>0</v>
      </c>
      <c r="K232" s="143" t="s">
        <v>130</v>
      </c>
      <c r="L232" s="30"/>
      <c r="M232" s="148" t="s">
        <v>1</v>
      </c>
      <c r="N232" s="149" t="s">
        <v>36</v>
      </c>
      <c r="O232" s="55"/>
      <c r="P232" s="150">
        <f>O232*H232</f>
        <v>0</v>
      </c>
      <c r="Q232" s="150">
        <v>0</v>
      </c>
      <c r="R232" s="150">
        <f>Q232*H232</f>
        <v>0</v>
      </c>
      <c r="S232" s="150">
        <v>1.92E-3</v>
      </c>
      <c r="T232" s="151">
        <f>S232*H232</f>
        <v>1.92E-3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2" t="s">
        <v>142</v>
      </c>
      <c r="AT232" s="152" t="s">
        <v>126</v>
      </c>
      <c r="AU232" s="152" t="s">
        <v>80</v>
      </c>
      <c r="AY232" s="14" t="s">
        <v>123</v>
      </c>
      <c r="BE232" s="153">
        <f>IF(N232="základní",J232,0)</f>
        <v>0</v>
      </c>
      <c r="BF232" s="153">
        <f>IF(N232="snížená",J232,0)</f>
        <v>0</v>
      </c>
      <c r="BG232" s="153">
        <f>IF(N232="zákl. přenesená",J232,0)</f>
        <v>0</v>
      </c>
      <c r="BH232" s="153">
        <f>IF(N232="sníž. přenesená",J232,0)</f>
        <v>0</v>
      </c>
      <c r="BI232" s="153">
        <f>IF(N232="nulová",J232,0)</f>
        <v>0</v>
      </c>
      <c r="BJ232" s="14" t="s">
        <v>78</v>
      </c>
      <c r="BK232" s="153">
        <f>ROUND(I232*H232,2)</f>
        <v>0</v>
      </c>
      <c r="BL232" s="14" t="s">
        <v>142</v>
      </c>
      <c r="BM232" s="152" t="s">
        <v>961</v>
      </c>
    </row>
    <row r="233" spans="1:65" s="2" customFormat="1" ht="29.25" x14ac:dyDescent="0.2">
      <c r="A233" s="29"/>
      <c r="B233" s="30"/>
      <c r="C233" s="29"/>
      <c r="D233" s="154" t="s">
        <v>133</v>
      </c>
      <c r="E233" s="29"/>
      <c r="F233" s="155" t="s">
        <v>962</v>
      </c>
      <c r="G233" s="29"/>
      <c r="H233" s="29"/>
      <c r="I233" s="156"/>
      <c r="J233" s="29"/>
      <c r="K233" s="29"/>
      <c r="L233" s="30"/>
      <c r="M233" s="157"/>
      <c r="N233" s="158"/>
      <c r="O233" s="55"/>
      <c r="P233" s="55"/>
      <c r="Q233" s="55"/>
      <c r="R233" s="55"/>
      <c r="S233" s="55"/>
      <c r="T233" s="56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4" t="s">
        <v>133</v>
      </c>
      <c r="AU233" s="14" t="s">
        <v>80</v>
      </c>
    </row>
    <row r="234" spans="1:65" s="2" customFormat="1" ht="21.75" customHeight="1" x14ac:dyDescent="0.2">
      <c r="A234" s="29"/>
      <c r="B234" s="140"/>
      <c r="C234" s="141" t="s">
        <v>963</v>
      </c>
      <c r="D234" s="141" t="s">
        <v>126</v>
      </c>
      <c r="E234" s="142" t="s">
        <v>964</v>
      </c>
      <c r="F234" s="143" t="s">
        <v>965</v>
      </c>
      <c r="G234" s="144" t="s">
        <v>528</v>
      </c>
      <c r="H234" s="145">
        <v>2</v>
      </c>
      <c r="I234" s="146"/>
      <c r="J234" s="147">
        <f>ROUND(I234*H234,2)</f>
        <v>0</v>
      </c>
      <c r="K234" s="143" t="s">
        <v>130</v>
      </c>
      <c r="L234" s="30"/>
      <c r="M234" s="148" t="s">
        <v>1</v>
      </c>
      <c r="N234" s="149" t="s">
        <v>36</v>
      </c>
      <c r="O234" s="55"/>
      <c r="P234" s="150">
        <f>O234*H234</f>
        <v>0</v>
      </c>
      <c r="Q234" s="150">
        <v>0</v>
      </c>
      <c r="R234" s="150">
        <f>Q234*H234</f>
        <v>0</v>
      </c>
      <c r="S234" s="150">
        <v>0</v>
      </c>
      <c r="T234" s="151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2" t="s">
        <v>142</v>
      </c>
      <c r="AT234" s="152" t="s">
        <v>126</v>
      </c>
      <c r="AU234" s="152" t="s">
        <v>80</v>
      </c>
      <c r="AY234" s="14" t="s">
        <v>123</v>
      </c>
      <c r="BE234" s="153">
        <f>IF(N234="základní",J234,0)</f>
        <v>0</v>
      </c>
      <c r="BF234" s="153">
        <f>IF(N234="snížená",J234,0)</f>
        <v>0</v>
      </c>
      <c r="BG234" s="153">
        <f>IF(N234="zákl. přenesená",J234,0)</f>
        <v>0</v>
      </c>
      <c r="BH234" s="153">
        <f>IF(N234="sníž. přenesená",J234,0)</f>
        <v>0</v>
      </c>
      <c r="BI234" s="153">
        <f>IF(N234="nulová",J234,0)</f>
        <v>0</v>
      </c>
      <c r="BJ234" s="14" t="s">
        <v>78</v>
      </c>
      <c r="BK234" s="153">
        <f>ROUND(I234*H234,2)</f>
        <v>0</v>
      </c>
      <c r="BL234" s="14" t="s">
        <v>142</v>
      </c>
      <c r="BM234" s="152" t="s">
        <v>966</v>
      </c>
    </row>
    <row r="235" spans="1:65" s="2" customFormat="1" ht="29.25" x14ac:dyDescent="0.2">
      <c r="A235" s="29"/>
      <c r="B235" s="30"/>
      <c r="C235" s="29"/>
      <c r="D235" s="154" t="s">
        <v>133</v>
      </c>
      <c r="E235" s="29"/>
      <c r="F235" s="155" t="s">
        <v>967</v>
      </c>
      <c r="G235" s="29"/>
      <c r="H235" s="29"/>
      <c r="I235" s="156"/>
      <c r="J235" s="29"/>
      <c r="K235" s="29"/>
      <c r="L235" s="30"/>
      <c r="M235" s="157"/>
      <c r="N235" s="158"/>
      <c r="O235" s="55"/>
      <c r="P235" s="55"/>
      <c r="Q235" s="55"/>
      <c r="R235" s="55"/>
      <c r="S235" s="55"/>
      <c r="T235" s="56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T235" s="14" t="s">
        <v>133</v>
      </c>
      <c r="AU235" s="14" t="s">
        <v>80</v>
      </c>
    </row>
    <row r="236" spans="1:65" s="2" customFormat="1" ht="24" x14ac:dyDescent="0.2">
      <c r="A236" s="29"/>
      <c r="B236" s="140"/>
      <c r="C236" s="141" t="s">
        <v>521</v>
      </c>
      <c r="D236" s="141" t="s">
        <v>126</v>
      </c>
      <c r="E236" s="142" t="s">
        <v>968</v>
      </c>
      <c r="F236" s="143" t="s">
        <v>969</v>
      </c>
      <c r="G236" s="144" t="s">
        <v>175</v>
      </c>
      <c r="H236" s="145">
        <v>1</v>
      </c>
      <c r="I236" s="146"/>
      <c r="J236" s="147">
        <f>ROUND(I236*H236,2)</f>
        <v>0</v>
      </c>
      <c r="K236" s="143" t="s">
        <v>130</v>
      </c>
      <c r="L236" s="30"/>
      <c r="M236" s="148" t="s">
        <v>1</v>
      </c>
      <c r="N236" s="149" t="s">
        <v>36</v>
      </c>
      <c r="O236" s="55"/>
      <c r="P236" s="150">
        <f>O236*H236</f>
        <v>0</v>
      </c>
      <c r="Q236" s="150">
        <v>0</v>
      </c>
      <c r="R236" s="150">
        <f>Q236*H236</f>
        <v>0</v>
      </c>
      <c r="S236" s="150">
        <v>0.05</v>
      </c>
      <c r="T236" s="151">
        <f>S236*H236</f>
        <v>0.05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2" t="s">
        <v>142</v>
      </c>
      <c r="AT236" s="152" t="s">
        <v>126</v>
      </c>
      <c r="AU236" s="152" t="s">
        <v>80</v>
      </c>
      <c r="AY236" s="14" t="s">
        <v>123</v>
      </c>
      <c r="BE236" s="153">
        <f>IF(N236="základní",J236,0)</f>
        <v>0</v>
      </c>
      <c r="BF236" s="153">
        <f>IF(N236="snížená",J236,0)</f>
        <v>0</v>
      </c>
      <c r="BG236" s="153">
        <f>IF(N236="zákl. přenesená",J236,0)</f>
        <v>0</v>
      </c>
      <c r="BH236" s="153">
        <f>IF(N236="sníž. přenesená",J236,0)</f>
        <v>0</v>
      </c>
      <c r="BI236" s="153">
        <f>IF(N236="nulová",J236,0)</f>
        <v>0</v>
      </c>
      <c r="BJ236" s="14" t="s">
        <v>78</v>
      </c>
      <c r="BK236" s="153">
        <f>ROUND(I236*H236,2)</f>
        <v>0</v>
      </c>
      <c r="BL236" s="14" t="s">
        <v>142</v>
      </c>
      <c r="BM236" s="152" t="s">
        <v>970</v>
      </c>
    </row>
    <row r="237" spans="1:65" s="2" customFormat="1" ht="29.25" x14ac:dyDescent="0.2">
      <c r="A237" s="29"/>
      <c r="B237" s="30"/>
      <c r="C237" s="29"/>
      <c r="D237" s="154" t="s">
        <v>133</v>
      </c>
      <c r="E237" s="29"/>
      <c r="F237" s="155" t="s">
        <v>971</v>
      </c>
      <c r="G237" s="29"/>
      <c r="H237" s="29"/>
      <c r="I237" s="156"/>
      <c r="J237" s="29"/>
      <c r="K237" s="29"/>
      <c r="L237" s="30"/>
      <c r="M237" s="157"/>
      <c r="N237" s="158"/>
      <c r="O237" s="55"/>
      <c r="P237" s="55"/>
      <c r="Q237" s="55"/>
      <c r="R237" s="55"/>
      <c r="S237" s="55"/>
      <c r="T237" s="56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T237" s="14" t="s">
        <v>133</v>
      </c>
      <c r="AU237" s="14" t="s">
        <v>80</v>
      </c>
    </row>
    <row r="238" spans="1:65" s="2" customFormat="1" ht="24" x14ac:dyDescent="0.2">
      <c r="A238" s="29"/>
      <c r="B238" s="140"/>
      <c r="C238" s="141" t="s">
        <v>972</v>
      </c>
      <c r="D238" s="141" t="s">
        <v>126</v>
      </c>
      <c r="E238" s="142" t="s">
        <v>973</v>
      </c>
      <c r="F238" s="143" t="s">
        <v>974</v>
      </c>
      <c r="G238" s="144" t="s">
        <v>800</v>
      </c>
      <c r="H238" s="145">
        <v>1</v>
      </c>
      <c r="I238" s="146"/>
      <c r="J238" s="147">
        <f>ROUND(I238*H238,2)</f>
        <v>0</v>
      </c>
      <c r="K238" s="143" t="s">
        <v>130</v>
      </c>
      <c r="L238" s="30"/>
      <c r="M238" s="148" t="s">
        <v>1</v>
      </c>
      <c r="N238" s="149" t="s">
        <v>36</v>
      </c>
      <c r="O238" s="55"/>
      <c r="P238" s="150">
        <f>O238*H238</f>
        <v>0</v>
      </c>
      <c r="Q238" s="150">
        <v>0</v>
      </c>
      <c r="R238" s="150">
        <f>Q238*H238</f>
        <v>0</v>
      </c>
      <c r="S238" s="150">
        <v>1E-3</v>
      </c>
      <c r="T238" s="151">
        <f>S238*H238</f>
        <v>1E-3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2" t="s">
        <v>142</v>
      </c>
      <c r="AT238" s="152" t="s">
        <v>126</v>
      </c>
      <c r="AU238" s="152" t="s">
        <v>80</v>
      </c>
      <c r="AY238" s="14" t="s">
        <v>123</v>
      </c>
      <c r="BE238" s="153">
        <f>IF(N238="základní",J238,0)</f>
        <v>0</v>
      </c>
      <c r="BF238" s="153">
        <f>IF(N238="snížená",J238,0)</f>
        <v>0</v>
      </c>
      <c r="BG238" s="153">
        <f>IF(N238="zákl. přenesená",J238,0)</f>
        <v>0</v>
      </c>
      <c r="BH238" s="153">
        <f>IF(N238="sníž. přenesená",J238,0)</f>
        <v>0</v>
      </c>
      <c r="BI238" s="153">
        <f>IF(N238="nulová",J238,0)</f>
        <v>0</v>
      </c>
      <c r="BJ238" s="14" t="s">
        <v>78</v>
      </c>
      <c r="BK238" s="153">
        <f>ROUND(I238*H238,2)</f>
        <v>0</v>
      </c>
      <c r="BL238" s="14" t="s">
        <v>142</v>
      </c>
      <c r="BM238" s="152" t="s">
        <v>975</v>
      </c>
    </row>
    <row r="239" spans="1:65" s="2" customFormat="1" ht="29.25" x14ac:dyDescent="0.2">
      <c r="A239" s="29"/>
      <c r="B239" s="30"/>
      <c r="C239" s="29"/>
      <c r="D239" s="154" t="s">
        <v>133</v>
      </c>
      <c r="E239" s="29"/>
      <c r="F239" s="155" t="s">
        <v>976</v>
      </c>
      <c r="G239" s="29"/>
      <c r="H239" s="29"/>
      <c r="I239" s="156"/>
      <c r="J239" s="29"/>
      <c r="K239" s="29"/>
      <c r="L239" s="30"/>
      <c r="M239" s="157"/>
      <c r="N239" s="158"/>
      <c r="O239" s="55"/>
      <c r="P239" s="55"/>
      <c r="Q239" s="55"/>
      <c r="R239" s="55"/>
      <c r="S239" s="55"/>
      <c r="T239" s="56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T239" s="14" t="s">
        <v>133</v>
      </c>
      <c r="AU239" s="14" t="s">
        <v>80</v>
      </c>
    </row>
    <row r="240" spans="1:65" s="12" customFormat="1" ht="22.9" customHeight="1" x14ac:dyDescent="0.2">
      <c r="B240" s="127"/>
      <c r="D240" s="128" t="s">
        <v>70</v>
      </c>
      <c r="E240" s="138" t="s">
        <v>977</v>
      </c>
      <c r="F240" s="138" t="s">
        <v>978</v>
      </c>
      <c r="I240" s="130"/>
      <c r="J240" s="139">
        <f>BK240</f>
        <v>0</v>
      </c>
      <c r="L240" s="127"/>
      <c r="M240" s="132"/>
      <c r="N240" s="133"/>
      <c r="O240" s="133"/>
      <c r="P240" s="134">
        <f>SUM(P241:P246)</f>
        <v>0</v>
      </c>
      <c r="Q240" s="133"/>
      <c r="R240" s="134">
        <f>SUM(R241:R246)</f>
        <v>0</v>
      </c>
      <c r="S240" s="133"/>
      <c r="T240" s="135">
        <f>SUM(T241:T246)</f>
        <v>0</v>
      </c>
      <c r="AR240" s="128" t="s">
        <v>78</v>
      </c>
      <c r="AT240" s="136" t="s">
        <v>70</v>
      </c>
      <c r="AU240" s="136" t="s">
        <v>78</v>
      </c>
      <c r="AY240" s="128" t="s">
        <v>123</v>
      </c>
      <c r="BK240" s="137">
        <f>SUM(BK241:BK246)</f>
        <v>0</v>
      </c>
    </row>
    <row r="241" spans="1:65" s="2" customFormat="1" ht="36" x14ac:dyDescent="0.2">
      <c r="A241" s="29"/>
      <c r="B241" s="140"/>
      <c r="C241" s="141" t="s">
        <v>458</v>
      </c>
      <c r="D241" s="141" t="s">
        <v>126</v>
      </c>
      <c r="E241" s="142" t="s">
        <v>979</v>
      </c>
      <c r="F241" s="143" t="s">
        <v>980</v>
      </c>
      <c r="G241" s="144" t="s">
        <v>528</v>
      </c>
      <c r="H241" s="145">
        <v>32.590000000000003</v>
      </c>
      <c r="I241" s="146"/>
      <c r="J241" s="147">
        <f>ROUND(I241*H241,2)</f>
        <v>0</v>
      </c>
      <c r="K241" s="143" t="s">
        <v>130</v>
      </c>
      <c r="L241" s="30"/>
      <c r="M241" s="148" t="s">
        <v>1</v>
      </c>
      <c r="N241" s="149" t="s">
        <v>36</v>
      </c>
      <c r="O241" s="55"/>
      <c r="P241" s="150">
        <f>O241*H241</f>
        <v>0</v>
      </c>
      <c r="Q241" s="150">
        <v>0</v>
      </c>
      <c r="R241" s="150">
        <f>Q241*H241</f>
        <v>0</v>
      </c>
      <c r="S241" s="150">
        <v>0</v>
      </c>
      <c r="T241" s="151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2" t="s">
        <v>142</v>
      </c>
      <c r="AT241" s="152" t="s">
        <v>126</v>
      </c>
      <c r="AU241" s="152" t="s">
        <v>80</v>
      </c>
      <c r="AY241" s="14" t="s">
        <v>123</v>
      </c>
      <c r="BE241" s="153">
        <f>IF(N241="základní",J241,0)</f>
        <v>0</v>
      </c>
      <c r="BF241" s="153">
        <f>IF(N241="snížená",J241,0)</f>
        <v>0</v>
      </c>
      <c r="BG241" s="153">
        <f>IF(N241="zákl. přenesená",J241,0)</f>
        <v>0</v>
      </c>
      <c r="BH241" s="153">
        <f>IF(N241="sníž. přenesená",J241,0)</f>
        <v>0</v>
      </c>
      <c r="BI241" s="153">
        <f>IF(N241="nulová",J241,0)</f>
        <v>0</v>
      </c>
      <c r="BJ241" s="14" t="s">
        <v>78</v>
      </c>
      <c r="BK241" s="153">
        <f>ROUND(I241*H241,2)</f>
        <v>0</v>
      </c>
      <c r="BL241" s="14" t="s">
        <v>142</v>
      </c>
      <c r="BM241" s="152" t="s">
        <v>461</v>
      </c>
    </row>
    <row r="242" spans="1:65" s="2" customFormat="1" ht="33" customHeight="1" x14ac:dyDescent="0.2">
      <c r="A242" s="29"/>
      <c r="B242" s="140"/>
      <c r="C242" s="141" t="s">
        <v>462</v>
      </c>
      <c r="D242" s="141" t="s">
        <v>126</v>
      </c>
      <c r="E242" s="142" t="s">
        <v>981</v>
      </c>
      <c r="F242" s="143" t="s">
        <v>982</v>
      </c>
      <c r="G242" s="144" t="s">
        <v>528</v>
      </c>
      <c r="H242" s="145">
        <v>32.590000000000003</v>
      </c>
      <c r="I242" s="146"/>
      <c r="J242" s="147">
        <f>ROUND(I242*H242,2)</f>
        <v>0</v>
      </c>
      <c r="K242" s="143" t="s">
        <v>130</v>
      </c>
      <c r="L242" s="30"/>
      <c r="M242" s="148" t="s">
        <v>1</v>
      </c>
      <c r="N242" s="149" t="s">
        <v>36</v>
      </c>
      <c r="O242" s="55"/>
      <c r="P242" s="150">
        <f>O242*H242</f>
        <v>0</v>
      </c>
      <c r="Q242" s="150">
        <v>0</v>
      </c>
      <c r="R242" s="150">
        <f>Q242*H242</f>
        <v>0</v>
      </c>
      <c r="S242" s="150">
        <v>0</v>
      </c>
      <c r="T242" s="151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2" t="s">
        <v>142</v>
      </c>
      <c r="AT242" s="152" t="s">
        <v>126</v>
      </c>
      <c r="AU242" s="152" t="s">
        <v>80</v>
      </c>
      <c r="AY242" s="14" t="s">
        <v>123</v>
      </c>
      <c r="BE242" s="153">
        <f>IF(N242="základní",J242,0)</f>
        <v>0</v>
      </c>
      <c r="BF242" s="153">
        <f>IF(N242="snížená",J242,0)</f>
        <v>0</v>
      </c>
      <c r="BG242" s="153">
        <f>IF(N242="zákl. přenesená",J242,0)</f>
        <v>0</v>
      </c>
      <c r="BH242" s="153">
        <f>IF(N242="sníž. přenesená",J242,0)</f>
        <v>0</v>
      </c>
      <c r="BI242" s="153">
        <f>IF(N242="nulová",J242,0)</f>
        <v>0</v>
      </c>
      <c r="BJ242" s="14" t="s">
        <v>78</v>
      </c>
      <c r="BK242" s="153">
        <f>ROUND(I242*H242,2)</f>
        <v>0</v>
      </c>
      <c r="BL242" s="14" t="s">
        <v>142</v>
      </c>
      <c r="BM242" s="152" t="s">
        <v>465</v>
      </c>
    </row>
    <row r="243" spans="1:65" s="2" customFormat="1" ht="44.25" customHeight="1" x14ac:dyDescent="0.2">
      <c r="A243" s="29"/>
      <c r="B243" s="140"/>
      <c r="C243" s="141" t="s">
        <v>466</v>
      </c>
      <c r="D243" s="141" t="s">
        <v>126</v>
      </c>
      <c r="E243" s="142" t="s">
        <v>983</v>
      </c>
      <c r="F243" s="143" t="s">
        <v>984</v>
      </c>
      <c r="G243" s="144" t="s">
        <v>528</v>
      </c>
      <c r="H243" s="145">
        <v>325.94</v>
      </c>
      <c r="I243" s="146"/>
      <c r="J243" s="147">
        <f>ROUND(I243*H243,2)</f>
        <v>0</v>
      </c>
      <c r="K243" s="143" t="s">
        <v>130</v>
      </c>
      <c r="L243" s="30"/>
      <c r="M243" s="148" t="s">
        <v>1</v>
      </c>
      <c r="N243" s="149" t="s">
        <v>36</v>
      </c>
      <c r="O243" s="55"/>
      <c r="P243" s="150">
        <f>O243*H243</f>
        <v>0</v>
      </c>
      <c r="Q243" s="150">
        <v>0</v>
      </c>
      <c r="R243" s="150">
        <f>Q243*H243</f>
        <v>0</v>
      </c>
      <c r="S243" s="150">
        <v>0</v>
      </c>
      <c r="T243" s="151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2" t="s">
        <v>142</v>
      </c>
      <c r="AT243" s="152" t="s">
        <v>126</v>
      </c>
      <c r="AU243" s="152" t="s">
        <v>80</v>
      </c>
      <c r="AY243" s="14" t="s">
        <v>123</v>
      </c>
      <c r="BE243" s="153">
        <f>IF(N243="základní",J243,0)</f>
        <v>0</v>
      </c>
      <c r="BF243" s="153">
        <f>IF(N243="snížená",J243,0)</f>
        <v>0</v>
      </c>
      <c r="BG243" s="153">
        <f>IF(N243="zákl. přenesená",J243,0)</f>
        <v>0</v>
      </c>
      <c r="BH243" s="153">
        <f>IF(N243="sníž. přenesená",J243,0)</f>
        <v>0</v>
      </c>
      <c r="BI243" s="153">
        <f>IF(N243="nulová",J243,0)</f>
        <v>0</v>
      </c>
      <c r="BJ243" s="14" t="s">
        <v>78</v>
      </c>
      <c r="BK243" s="153">
        <f>ROUND(I243*H243,2)</f>
        <v>0</v>
      </c>
      <c r="BL243" s="14" t="s">
        <v>142</v>
      </c>
      <c r="BM243" s="152" t="s">
        <v>469</v>
      </c>
    </row>
    <row r="244" spans="1:65" s="2" customFormat="1" ht="44.25" customHeight="1" x14ac:dyDescent="0.2">
      <c r="A244" s="29"/>
      <c r="B244" s="140"/>
      <c r="C244" s="141" t="s">
        <v>314</v>
      </c>
      <c r="D244" s="141" t="s">
        <v>126</v>
      </c>
      <c r="E244" s="142" t="s">
        <v>985</v>
      </c>
      <c r="F244" s="143" t="s">
        <v>986</v>
      </c>
      <c r="G244" s="144" t="s">
        <v>528</v>
      </c>
      <c r="H244" s="145">
        <v>30.89</v>
      </c>
      <c r="I244" s="146"/>
      <c r="J244" s="147">
        <f>ROUND(I244*H244,2)</f>
        <v>0</v>
      </c>
      <c r="K244" s="143" t="s">
        <v>130</v>
      </c>
      <c r="L244" s="30"/>
      <c r="M244" s="148" t="s">
        <v>1</v>
      </c>
      <c r="N244" s="149" t="s">
        <v>36</v>
      </c>
      <c r="O244" s="55"/>
      <c r="P244" s="150">
        <f>O244*H244</f>
        <v>0</v>
      </c>
      <c r="Q244" s="150">
        <v>0</v>
      </c>
      <c r="R244" s="150">
        <f>Q244*H244</f>
        <v>0</v>
      </c>
      <c r="S244" s="150">
        <v>0</v>
      </c>
      <c r="T244" s="151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2" t="s">
        <v>142</v>
      </c>
      <c r="AT244" s="152" t="s">
        <v>126</v>
      </c>
      <c r="AU244" s="152" t="s">
        <v>80</v>
      </c>
      <c r="AY244" s="14" t="s">
        <v>123</v>
      </c>
      <c r="BE244" s="153">
        <f>IF(N244="základní",J244,0)</f>
        <v>0</v>
      </c>
      <c r="BF244" s="153">
        <f>IF(N244="snížená",J244,0)</f>
        <v>0</v>
      </c>
      <c r="BG244" s="153">
        <f>IF(N244="zákl. přenesená",J244,0)</f>
        <v>0</v>
      </c>
      <c r="BH244" s="153">
        <f>IF(N244="sníž. přenesená",J244,0)</f>
        <v>0</v>
      </c>
      <c r="BI244" s="153">
        <f>IF(N244="nulová",J244,0)</f>
        <v>0</v>
      </c>
      <c r="BJ244" s="14" t="s">
        <v>78</v>
      </c>
      <c r="BK244" s="153">
        <f>ROUND(I244*H244,2)</f>
        <v>0</v>
      </c>
      <c r="BL244" s="14" t="s">
        <v>142</v>
      </c>
      <c r="BM244" s="152" t="s">
        <v>472</v>
      </c>
    </row>
    <row r="245" spans="1:65" s="2" customFormat="1" ht="36" x14ac:dyDescent="0.2">
      <c r="A245" s="29"/>
      <c r="B245" s="140"/>
      <c r="C245" s="141" t="s">
        <v>524</v>
      </c>
      <c r="D245" s="141" t="s">
        <v>126</v>
      </c>
      <c r="E245" s="142" t="s">
        <v>987</v>
      </c>
      <c r="F245" s="143" t="s">
        <v>988</v>
      </c>
      <c r="G245" s="144" t="s">
        <v>528</v>
      </c>
      <c r="H245" s="145">
        <v>0.5</v>
      </c>
      <c r="I245" s="146"/>
      <c r="J245" s="147">
        <f>ROUND(I245*H245,2)</f>
        <v>0</v>
      </c>
      <c r="K245" s="143" t="s">
        <v>130</v>
      </c>
      <c r="L245" s="30"/>
      <c r="M245" s="148" t="s">
        <v>1</v>
      </c>
      <c r="N245" s="149" t="s">
        <v>36</v>
      </c>
      <c r="O245" s="55"/>
      <c r="P245" s="150">
        <f>O245*H245</f>
        <v>0</v>
      </c>
      <c r="Q245" s="150">
        <v>0</v>
      </c>
      <c r="R245" s="150">
        <f>Q245*H245</f>
        <v>0</v>
      </c>
      <c r="S245" s="150">
        <v>0</v>
      </c>
      <c r="T245" s="151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2" t="s">
        <v>142</v>
      </c>
      <c r="AT245" s="152" t="s">
        <v>126</v>
      </c>
      <c r="AU245" s="152" t="s">
        <v>80</v>
      </c>
      <c r="AY245" s="14" t="s">
        <v>123</v>
      </c>
      <c r="BE245" s="153">
        <f>IF(N245="základní",J245,0)</f>
        <v>0</v>
      </c>
      <c r="BF245" s="153">
        <f>IF(N245="snížená",J245,0)</f>
        <v>0</v>
      </c>
      <c r="BG245" s="153">
        <f>IF(N245="zákl. přenesená",J245,0)</f>
        <v>0</v>
      </c>
      <c r="BH245" s="153">
        <f>IF(N245="sníž. přenesená",J245,0)</f>
        <v>0</v>
      </c>
      <c r="BI245" s="153">
        <f>IF(N245="nulová",J245,0)</f>
        <v>0</v>
      </c>
      <c r="BJ245" s="14" t="s">
        <v>78</v>
      </c>
      <c r="BK245" s="153">
        <f>ROUND(I245*H245,2)</f>
        <v>0</v>
      </c>
      <c r="BL245" s="14" t="s">
        <v>142</v>
      </c>
      <c r="BM245" s="152" t="s">
        <v>989</v>
      </c>
    </row>
    <row r="246" spans="1:65" s="2" customFormat="1" ht="39" x14ac:dyDescent="0.2">
      <c r="A246" s="29"/>
      <c r="B246" s="30"/>
      <c r="C246" s="29"/>
      <c r="D246" s="154" t="s">
        <v>133</v>
      </c>
      <c r="E246" s="29"/>
      <c r="F246" s="155" t="s">
        <v>990</v>
      </c>
      <c r="G246" s="29"/>
      <c r="H246" s="29"/>
      <c r="I246" s="156"/>
      <c r="J246" s="29"/>
      <c r="K246" s="29"/>
      <c r="L246" s="30"/>
      <c r="M246" s="157"/>
      <c r="N246" s="158"/>
      <c r="O246" s="55"/>
      <c r="P246" s="55"/>
      <c r="Q246" s="55"/>
      <c r="R246" s="55"/>
      <c r="S246" s="55"/>
      <c r="T246" s="56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4" t="s">
        <v>133</v>
      </c>
      <c r="AU246" s="14" t="s">
        <v>80</v>
      </c>
    </row>
    <row r="247" spans="1:65" s="12" customFormat="1" ht="22.9" customHeight="1" x14ac:dyDescent="0.2">
      <c r="B247" s="127"/>
      <c r="D247" s="128" t="s">
        <v>70</v>
      </c>
      <c r="E247" s="138" t="s">
        <v>991</v>
      </c>
      <c r="F247" s="138" t="s">
        <v>992</v>
      </c>
      <c r="I247" s="130"/>
      <c r="J247" s="139">
        <f>BK247</f>
        <v>0</v>
      </c>
      <c r="L247" s="127"/>
      <c r="M247" s="132"/>
      <c r="N247" s="133"/>
      <c r="O247" s="133"/>
      <c r="P247" s="134">
        <f>P248</f>
        <v>0</v>
      </c>
      <c r="Q247" s="133"/>
      <c r="R247" s="134">
        <f>R248</f>
        <v>0</v>
      </c>
      <c r="S247" s="133"/>
      <c r="T247" s="135">
        <f>T248</f>
        <v>0</v>
      </c>
      <c r="AR247" s="128" t="s">
        <v>78</v>
      </c>
      <c r="AT247" s="136" t="s">
        <v>70</v>
      </c>
      <c r="AU247" s="136" t="s">
        <v>78</v>
      </c>
      <c r="AY247" s="128" t="s">
        <v>123</v>
      </c>
      <c r="BK247" s="137">
        <f>BK248</f>
        <v>0</v>
      </c>
    </row>
    <row r="248" spans="1:65" s="2" customFormat="1" ht="55.5" customHeight="1" x14ac:dyDescent="0.2">
      <c r="A248" s="29"/>
      <c r="B248" s="140"/>
      <c r="C248" s="141" t="s">
        <v>318</v>
      </c>
      <c r="D248" s="141" t="s">
        <v>126</v>
      </c>
      <c r="E248" s="142" t="s">
        <v>993</v>
      </c>
      <c r="F248" s="143" t="s">
        <v>994</v>
      </c>
      <c r="G248" s="144" t="s">
        <v>528</v>
      </c>
      <c r="H248" s="145">
        <v>49.13</v>
      </c>
      <c r="I248" s="146"/>
      <c r="J248" s="147">
        <f>ROUND(I248*H248,2)</f>
        <v>0</v>
      </c>
      <c r="K248" s="143" t="s">
        <v>130</v>
      </c>
      <c r="L248" s="30"/>
      <c r="M248" s="148" t="s">
        <v>1</v>
      </c>
      <c r="N248" s="149" t="s">
        <v>36</v>
      </c>
      <c r="O248" s="55"/>
      <c r="P248" s="150">
        <f>O248*H248</f>
        <v>0</v>
      </c>
      <c r="Q248" s="150">
        <v>0</v>
      </c>
      <c r="R248" s="150">
        <f>Q248*H248</f>
        <v>0</v>
      </c>
      <c r="S248" s="150">
        <v>0</v>
      </c>
      <c r="T248" s="151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2" t="s">
        <v>142</v>
      </c>
      <c r="AT248" s="152" t="s">
        <v>126</v>
      </c>
      <c r="AU248" s="152" t="s">
        <v>80</v>
      </c>
      <c r="AY248" s="14" t="s">
        <v>123</v>
      </c>
      <c r="BE248" s="153">
        <f>IF(N248="základní",J248,0)</f>
        <v>0</v>
      </c>
      <c r="BF248" s="153">
        <f>IF(N248="snížená",J248,0)</f>
        <v>0</v>
      </c>
      <c r="BG248" s="153">
        <f>IF(N248="zákl. přenesená",J248,0)</f>
        <v>0</v>
      </c>
      <c r="BH248" s="153">
        <f>IF(N248="sníž. přenesená",J248,0)</f>
        <v>0</v>
      </c>
      <c r="BI248" s="153">
        <f>IF(N248="nulová",J248,0)</f>
        <v>0</v>
      </c>
      <c r="BJ248" s="14" t="s">
        <v>78</v>
      </c>
      <c r="BK248" s="153">
        <f>ROUND(I248*H248,2)</f>
        <v>0</v>
      </c>
      <c r="BL248" s="14" t="s">
        <v>142</v>
      </c>
      <c r="BM248" s="152" t="s">
        <v>479</v>
      </c>
    </row>
    <row r="249" spans="1:65" s="12" customFormat="1" ht="25.9" customHeight="1" x14ac:dyDescent="0.2">
      <c r="B249" s="127"/>
      <c r="D249" s="128" t="s">
        <v>70</v>
      </c>
      <c r="E249" s="129" t="s">
        <v>668</v>
      </c>
      <c r="F249" s="129" t="s">
        <v>669</v>
      </c>
      <c r="I249" s="130"/>
      <c r="J249" s="131">
        <f>BK249</f>
        <v>0</v>
      </c>
      <c r="L249" s="127"/>
      <c r="M249" s="132"/>
      <c r="N249" s="133"/>
      <c r="O249" s="133"/>
      <c r="P249" s="134">
        <f>P250+P260+P281+P285+P289+P292+P294+P336+P339+P346+P353+P370+P383+P388</f>
        <v>0</v>
      </c>
      <c r="Q249" s="133"/>
      <c r="R249" s="134">
        <f>R250+R260+R281+R285+R289+R292+R294+R336+R339+R346+R353+R370+R383+R388</f>
        <v>2.4178035999999996</v>
      </c>
      <c r="S249" s="133"/>
      <c r="T249" s="135">
        <f>T250+T260+T281+T285+T289+T292+T294+T336+T339+T346+T353+T370+T383+T388</f>
        <v>6.2E-4</v>
      </c>
      <c r="AR249" s="128" t="s">
        <v>80</v>
      </c>
      <c r="AT249" s="136" t="s">
        <v>70</v>
      </c>
      <c r="AU249" s="136" t="s">
        <v>71</v>
      </c>
      <c r="AY249" s="128" t="s">
        <v>123</v>
      </c>
      <c r="BK249" s="137">
        <f>BK250+BK260+BK281+BK285+BK289+BK292+BK294+BK336+BK339+BK346+BK353+BK370+BK383+BK388</f>
        <v>0</v>
      </c>
    </row>
    <row r="250" spans="1:65" s="12" customFormat="1" ht="22.9" customHeight="1" x14ac:dyDescent="0.2">
      <c r="B250" s="127"/>
      <c r="D250" s="128" t="s">
        <v>70</v>
      </c>
      <c r="E250" s="138" t="s">
        <v>995</v>
      </c>
      <c r="F250" s="138" t="s">
        <v>996</v>
      </c>
      <c r="I250" s="130"/>
      <c r="J250" s="139">
        <f>BK250</f>
        <v>0</v>
      </c>
      <c r="L250" s="127"/>
      <c r="M250" s="132"/>
      <c r="N250" s="133"/>
      <c r="O250" s="133"/>
      <c r="P250" s="134">
        <f>SUM(P251:P259)</f>
        <v>0</v>
      </c>
      <c r="Q250" s="133"/>
      <c r="R250" s="134">
        <f>SUM(R251:R259)</f>
        <v>0</v>
      </c>
      <c r="S250" s="133"/>
      <c r="T250" s="135">
        <f>SUM(T251:T259)</f>
        <v>0</v>
      </c>
      <c r="AR250" s="128" t="s">
        <v>80</v>
      </c>
      <c r="AT250" s="136" t="s">
        <v>70</v>
      </c>
      <c r="AU250" s="136" t="s">
        <v>78</v>
      </c>
      <c r="AY250" s="128" t="s">
        <v>123</v>
      </c>
      <c r="BK250" s="137">
        <f>SUM(BK251:BK259)</f>
        <v>0</v>
      </c>
    </row>
    <row r="251" spans="1:65" s="2" customFormat="1" ht="36" x14ac:dyDescent="0.2">
      <c r="A251" s="29"/>
      <c r="B251" s="140"/>
      <c r="C251" s="141" t="s">
        <v>480</v>
      </c>
      <c r="D251" s="141" t="s">
        <v>126</v>
      </c>
      <c r="E251" s="142" t="s">
        <v>997</v>
      </c>
      <c r="F251" s="143" t="s">
        <v>998</v>
      </c>
      <c r="G251" s="144" t="s">
        <v>145</v>
      </c>
      <c r="H251" s="145">
        <v>4.4000000000000004</v>
      </c>
      <c r="I251" s="146"/>
      <c r="J251" s="147">
        <f t="shared" ref="J251:J259" si="50">ROUND(I251*H251,2)</f>
        <v>0</v>
      </c>
      <c r="K251" s="143" t="s">
        <v>130</v>
      </c>
      <c r="L251" s="30"/>
      <c r="M251" s="148" t="s">
        <v>1</v>
      </c>
      <c r="N251" s="149" t="s">
        <v>36</v>
      </c>
      <c r="O251" s="55"/>
      <c r="P251" s="150">
        <f t="shared" ref="P251:P259" si="51">O251*H251</f>
        <v>0</v>
      </c>
      <c r="Q251" s="150">
        <v>0</v>
      </c>
      <c r="R251" s="150">
        <f t="shared" ref="R251:R259" si="52">Q251*H251</f>
        <v>0</v>
      </c>
      <c r="S251" s="150">
        <v>0</v>
      </c>
      <c r="T251" s="151">
        <f t="shared" ref="T251:T259" si="53"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2" t="s">
        <v>189</v>
      </c>
      <c r="AT251" s="152" t="s">
        <v>126</v>
      </c>
      <c r="AU251" s="152" t="s">
        <v>80</v>
      </c>
      <c r="AY251" s="14" t="s">
        <v>123</v>
      </c>
      <c r="BE251" s="153">
        <f t="shared" ref="BE251:BE259" si="54">IF(N251="základní",J251,0)</f>
        <v>0</v>
      </c>
      <c r="BF251" s="153">
        <f t="shared" ref="BF251:BF259" si="55">IF(N251="snížená",J251,0)</f>
        <v>0</v>
      </c>
      <c r="BG251" s="153">
        <f t="shared" ref="BG251:BG259" si="56">IF(N251="zákl. přenesená",J251,0)</f>
        <v>0</v>
      </c>
      <c r="BH251" s="153">
        <f t="shared" ref="BH251:BH259" si="57">IF(N251="sníž. přenesená",J251,0)</f>
        <v>0</v>
      </c>
      <c r="BI251" s="153">
        <f t="shared" ref="BI251:BI259" si="58">IF(N251="nulová",J251,0)</f>
        <v>0</v>
      </c>
      <c r="BJ251" s="14" t="s">
        <v>78</v>
      </c>
      <c r="BK251" s="153">
        <f t="shared" ref="BK251:BK259" si="59">ROUND(I251*H251,2)</f>
        <v>0</v>
      </c>
      <c r="BL251" s="14" t="s">
        <v>189</v>
      </c>
      <c r="BM251" s="152" t="s">
        <v>483</v>
      </c>
    </row>
    <row r="252" spans="1:65" s="2" customFormat="1" ht="16.5" customHeight="1" x14ac:dyDescent="0.2">
      <c r="A252" s="29"/>
      <c r="B252" s="140"/>
      <c r="C252" s="163" t="s">
        <v>322</v>
      </c>
      <c r="D252" s="163" t="s">
        <v>120</v>
      </c>
      <c r="E252" s="164" t="s">
        <v>999</v>
      </c>
      <c r="F252" s="165" t="s">
        <v>1000</v>
      </c>
      <c r="G252" s="166" t="s">
        <v>528</v>
      </c>
      <c r="H252" s="167">
        <v>0.02</v>
      </c>
      <c r="I252" s="168"/>
      <c r="J252" s="169">
        <f t="shared" si="50"/>
        <v>0</v>
      </c>
      <c r="K252" s="165" t="s">
        <v>130</v>
      </c>
      <c r="L252" s="170"/>
      <c r="M252" s="171" t="s">
        <v>1</v>
      </c>
      <c r="N252" s="172" t="s">
        <v>36</v>
      </c>
      <c r="O252" s="55"/>
      <c r="P252" s="150">
        <f t="shared" si="51"/>
        <v>0</v>
      </c>
      <c r="Q252" s="150">
        <v>0</v>
      </c>
      <c r="R252" s="150">
        <f t="shared" si="52"/>
        <v>0</v>
      </c>
      <c r="S252" s="150">
        <v>0</v>
      </c>
      <c r="T252" s="151">
        <f t="shared" si="5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2" t="s">
        <v>218</v>
      </c>
      <c r="AT252" s="152" t="s">
        <v>120</v>
      </c>
      <c r="AU252" s="152" t="s">
        <v>80</v>
      </c>
      <c r="AY252" s="14" t="s">
        <v>123</v>
      </c>
      <c r="BE252" s="153">
        <f t="shared" si="54"/>
        <v>0</v>
      </c>
      <c r="BF252" s="153">
        <f t="shared" si="55"/>
        <v>0</v>
      </c>
      <c r="BG252" s="153">
        <f t="shared" si="56"/>
        <v>0</v>
      </c>
      <c r="BH252" s="153">
        <f t="shared" si="57"/>
        <v>0</v>
      </c>
      <c r="BI252" s="153">
        <f t="shared" si="58"/>
        <v>0</v>
      </c>
      <c r="BJ252" s="14" t="s">
        <v>78</v>
      </c>
      <c r="BK252" s="153">
        <f t="shared" si="59"/>
        <v>0</v>
      </c>
      <c r="BL252" s="14" t="s">
        <v>189</v>
      </c>
      <c r="BM252" s="152" t="s">
        <v>486</v>
      </c>
    </row>
    <row r="253" spans="1:65" s="2" customFormat="1" ht="33" customHeight="1" x14ac:dyDescent="0.2">
      <c r="A253" s="29"/>
      <c r="B253" s="140"/>
      <c r="C253" s="141" t="s">
        <v>487</v>
      </c>
      <c r="D253" s="141" t="s">
        <v>126</v>
      </c>
      <c r="E253" s="142" t="s">
        <v>1001</v>
      </c>
      <c r="F253" s="143" t="s">
        <v>1002</v>
      </c>
      <c r="G253" s="144" t="s">
        <v>145</v>
      </c>
      <c r="H253" s="145">
        <v>12.6</v>
      </c>
      <c r="I253" s="146"/>
      <c r="J253" s="147">
        <f t="shared" si="50"/>
        <v>0</v>
      </c>
      <c r="K253" s="143" t="s">
        <v>130</v>
      </c>
      <c r="L253" s="30"/>
      <c r="M253" s="148" t="s">
        <v>1</v>
      </c>
      <c r="N253" s="149" t="s">
        <v>36</v>
      </c>
      <c r="O253" s="55"/>
      <c r="P253" s="150">
        <f t="shared" si="51"/>
        <v>0</v>
      </c>
      <c r="Q253" s="150">
        <v>0</v>
      </c>
      <c r="R253" s="150">
        <f t="shared" si="52"/>
        <v>0</v>
      </c>
      <c r="S253" s="150">
        <v>0</v>
      </c>
      <c r="T253" s="151">
        <f t="shared" si="5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2" t="s">
        <v>189</v>
      </c>
      <c r="AT253" s="152" t="s">
        <v>126</v>
      </c>
      <c r="AU253" s="152" t="s">
        <v>80</v>
      </c>
      <c r="AY253" s="14" t="s">
        <v>123</v>
      </c>
      <c r="BE253" s="153">
        <f t="shared" si="54"/>
        <v>0</v>
      </c>
      <c r="BF253" s="153">
        <f t="shared" si="55"/>
        <v>0</v>
      </c>
      <c r="BG253" s="153">
        <f t="shared" si="56"/>
        <v>0</v>
      </c>
      <c r="BH253" s="153">
        <f t="shared" si="57"/>
        <v>0</v>
      </c>
      <c r="BI253" s="153">
        <f t="shared" si="58"/>
        <v>0</v>
      </c>
      <c r="BJ253" s="14" t="s">
        <v>78</v>
      </c>
      <c r="BK253" s="153">
        <f t="shared" si="59"/>
        <v>0</v>
      </c>
      <c r="BL253" s="14" t="s">
        <v>189</v>
      </c>
      <c r="BM253" s="152" t="s">
        <v>490</v>
      </c>
    </row>
    <row r="254" spans="1:65" s="2" customFormat="1" ht="16.5" customHeight="1" x14ac:dyDescent="0.2">
      <c r="A254" s="29"/>
      <c r="B254" s="140"/>
      <c r="C254" s="163" t="s">
        <v>325</v>
      </c>
      <c r="D254" s="163" t="s">
        <v>120</v>
      </c>
      <c r="E254" s="164" t="s">
        <v>999</v>
      </c>
      <c r="F254" s="165" t="s">
        <v>1000</v>
      </c>
      <c r="G254" s="166" t="s">
        <v>528</v>
      </c>
      <c r="H254" s="167">
        <v>0.04</v>
      </c>
      <c r="I254" s="168"/>
      <c r="J254" s="169">
        <f t="shared" si="50"/>
        <v>0</v>
      </c>
      <c r="K254" s="165" t="s">
        <v>130</v>
      </c>
      <c r="L254" s="170"/>
      <c r="M254" s="171" t="s">
        <v>1</v>
      </c>
      <c r="N254" s="172" t="s">
        <v>36</v>
      </c>
      <c r="O254" s="55"/>
      <c r="P254" s="150">
        <f t="shared" si="51"/>
        <v>0</v>
      </c>
      <c r="Q254" s="150">
        <v>0</v>
      </c>
      <c r="R254" s="150">
        <f t="shared" si="52"/>
        <v>0</v>
      </c>
      <c r="S254" s="150">
        <v>0</v>
      </c>
      <c r="T254" s="151">
        <f t="shared" si="5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2" t="s">
        <v>218</v>
      </c>
      <c r="AT254" s="152" t="s">
        <v>120</v>
      </c>
      <c r="AU254" s="152" t="s">
        <v>80</v>
      </c>
      <c r="AY254" s="14" t="s">
        <v>123</v>
      </c>
      <c r="BE254" s="153">
        <f t="shared" si="54"/>
        <v>0</v>
      </c>
      <c r="BF254" s="153">
        <f t="shared" si="55"/>
        <v>0</v>
      </c>
      <c r="BG254" s="153">
        <f t="shared" si="56"/>
        <v>0</v>
      </c>
      <c r="BH254" s="153">
        <f t="shared" si="57"/>
        <v>0</v>
      </c>
      <c r="BI254" s="153">
        <f t="shared" si="58"/>
        <v>0</v>
      </c>
      <c r="BJ254" s="14" t="s">
        <v>78</v>
      </c>
      <c r="BK254" s="153">
        <f t="shared" si="59"/>
        <v>0</v>
      </c>
      <c r="BL254" s="14" t="s">
        <v>189</v>
      </c>
      <c r="BM254" s="152" t="s">
        <v>493</v>
      </c>
    </row>
    <row r="255" spans="1:65" s="2" customFormat="1" ht="24" x14ac:dyDescent="0.2">
      <c r="A255" s="29"/>
      <c r="B255" s="140"/>
      <c r="C255" s="141" t="s">
        <v>494</v>
      </c>
      <c r="D255" s="141" t="s">
        <v>126</v>
      </c>
      <c r="E255" s="142" t="s">
        <v>1003</v>
      </c>
      <c r="F255" s="143" t="s">
        <v>1004</v>
      </c>
      <c r="G255" s="144" t="s">
        <v>145</v>
      </c>
      <c r="H255" s="145">
        <v>4.4000000000000004</v>
      </c>
      <c r="I255" s="146"/>
      <c r="J255" s="147">
        <f t="shared" si="50"/>
        <v>0</v>
      </c>
      <c r="K255" s="143" t="s">
        <v>130</v>
      </c>
      <c r="L255" s="30"/>
      <c r="M255" s="148" t="s">
        <v>1</v>
      </c>
      <c r="N255" s="149" t="s">
        <v>36</v>
      </c>
      <c r="O255" s="55"/>
      <c r="P255" s="150">
        <f t="shared" si="51"/>
        <v>0</v>
      </c>
      <c r="Q255" s="150">
        <v>0</v>
      </c>
      <c r="R255" s="150">
        <f t="shared" si="52"/>
        <v>0</v>
      </c>
      <c r="S255" s="150">
        <v>0</v>
      </c>
      <c r="T255" s="151">
        <f t="shared" si="5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2" t="s">
        <v>189</v>
      </c>
      <c r="AT255" s="152" t="s">
        <v>126</v>
      </c>
      <c r="AU255" s="152" t="s">
        <v>80</v>
      </c>
      <c r="AY255" s="14" t="s">
        <v>123</v>
      </c>
      <c r="BE255" s="153">
        <f t="shared" si="54"/>
        <v>0</v>
      </c>
      <c r="BF255" s="153">
        <f t="shared" si="55"/>
        <v>0</v>
      </c>
      <c r="BG255" s="153">
        <f t="shared" si="56"/>
        <v>0</v>
      </c>
      <c r="BH255" s="153">
        <f t="shared" si="57"/>
        <v>0</v>
      </c>
      <c r="BI255" s="153">
        <f t="shared" si="58"/>
        <v>0</v>
      </c>
      <c r="BJ255" s="14" t="s">
        <v>78</v>
      </c>
      <c r="BK255" s="153">
        <f t="shared" si="59"/>
        <v>0</v>
      </c>
      <c r="BL255" s="14" t="s">
        <v>189</v>
      </c>
      <c r="BM255" s="152" t="s">
        <v>497</v>
      </c>
    </row>
    <row r="256" spans="1:65" s="2" customFormat="1" ht="36" x14ac:dyDescent="0.2">
      <c r="A256" s="29"/>
      <c r="B256" s="140"/>
      <c r="C256" s="163" t="s">
        <v>329</v>
      </c>
      <c r="D256" s="163" t="s">
        <v>120</v>
      </c>
      <c r="E256" s="164" t="s">
        <v>1005</v>
      </c>
      <c r="F256" s="165" t="s">
        <v>1006</v>
      </c>
      <c r="G256" s="166" t="s">
        <v>145</v>
      </c>
      <c r="H256" s="167">
        <v>5.0599999999999996</v>
      </c>
      <c r="I256" s="168"/>
      <c r="J256" s="169">
        <f t="shared" si="50"/>
        <v>0</v>
      </c>
      <c r="K256" s="165" t="s">
        <v>130</v>
      </c>
      <c r="L256" s="170"/>
      <c r="M256" s="171" t="s">
        <v>1</v>
      </c>
      <c r="N256" s="172" t="s">
        <v>36</v>
      </c>
      <c r="O256" s="55"/>
      <c r="P256" s="150">
        <f t="shared" si="51"/>
        <v>0</v>
      </c>
      <c r="Q256" s="150">
        <v>0</v>
      </c>
      <c r="R256" s="150">
        <f t="shared" si="52"/>
        <v>0</v>
      </c>
      <c r="S256" s="150">
        <v>0</v>
      </c>
      <c r="T256" s="151">
        <f t="shared" si="5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2" t="s">
        <v>218</v>
      </c>
      <c r="AT256" s="152" t="s">
        <v>120</v>
      </c>
      <c r="AU256" s="152" t="s">
        <v>80</v>
      </c>
      <c r="AY256" s="14" t="s">
        <v>123</v>
      </c>
      <c r="BE256" s="153">
        <f t="shared" si="54"/>
        <v>0</v>
      </c>
      <c r="BF256" s="153">
        <f t="shared" si="55"/>
        <v>0</v>
      </c>
      <c r="BG256" s="153">
        <f t="shared" si="56"/>
        <v>0</v>
      </c>
      <c r="BH256" s="153">
        <f t="shared" si="57"/>
        <v>0</v>
      </c>
      <c r="BI256" s="153">
        <f t="shared" si="58"/>
        <v>0</v>
      </c>
      <c r="BJ256" s="14" t="s">
        <v>78</v>
      </c>
      <c r="BK256" s="153">
        <f t="shared" si="59"/>
        <v>0</v>
      </c>
      <c r="BL256" s="14" t="s">
        <v>189</v>
      </c>
      <c r="BM256" s="152" t="s">
        <v>500</v>
      </c>
    </row>
    <row r="257" spans="1:65" s="2" customFormat="1" ht="24" x14ac:dyDescent="0.2">
      <c r="A257" s="29"/>
      <c r="B257" s="140"/>
      <c r="C257" s="141" t="s">
        <v>501</v>
      </c>
      <c r="D257" s="141" t="s">
        <v>126</v>
      </c>
      <c r="E257" s="142" t="s">
        <v>1007</v>
      </c>
      <c r="F257" s="143" t="s">
        <v>1008</v>
      </c>
      <c r="G257" s="144" t="s">
        <v>145</v>
      </c>
      <c r="H257" s="145">
        <v>12.6</v>
      </c>
      <c r="I257" s="146"/>
      <c r="J257" s="147">
        <f t="shared" si="50"/>
        <v>0</v>
      </c>
      <c r="K257" s="143" t="s">
        <v>130</v>
      </c>
      <c r="L257" s="30"/>
      <c r="M257" s="148" t="s">
        <v>1</v>
      </c>
      <c r="N257" s="149" t="s">
        <v>36</v>
      </c>
      <c r="O257" s="55"/>
      <c r="P257" s="150">
        <f t="shared" si="51"/>
        <v>0</v>
      </c>
      <c r="Q257" s="150">
        <v>0</v>
      </c>
      <c r="R257" s="150">
        <f t="shared" si="52"/>
        <v>0</v>
      </c>
      <c r="S257" s="150">
        <v>0</v>
      </c>
      <c r="T257" s="151">
        <f t="shared" si="5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2" t="s">
        <v>189</v>
      </c>
      <c r="AT257" s="152" t="s">
        <v>126</v>
      </c>
      <c r="AU257" s="152" t="s">
        <v>80</v>
      </c>
      <c r="AY257" s="14" t="s">
        <v>123</v>
      </c>
      <c r="BE257" s="153">
        <f t="shared" si="54"/>
        <v>0</v>
      </c>
      <c r="BF257" s="153">
        <f t="shared" si="55"/>
        <v>0</v>
      </c>
      <c r="BG257" s="153">
        <f t="shared" si="56"/>
        <v>0</v>
      </c>
      <c r="BH257" s="153">
        <f t="shared" si="57"/>
        <v>0</v>
      </c>
      <c r="BI257" s="153">
        <f t="shared" si="58"/>
        <v>0</v>
      </c>
      <c r="BJ257" s="14" t="s">
        <v>78</v>
      </c>
      <c r="BK257" s="153">
        <f t="shared" si="59"/>
        <v>0</v>
      </c>
      <c r="BL257" s="14" t="s">
        <v>189</v>
      </c>
      <c r="BM257" s="152" t="s">
        <v>504</v>
      </c>
    </row>
    <row r="258" spans="1:65" s="2" customFormat="1" ht="36" x14ac:dyDescent="0.2">
      <c r="A258" s="29"/>
      <c r="B258" s="140"/>
      <c r="C258" s="163" t="s">
        <v>332</v>
      </c>
      <c r="D258" s="163" t="s">
        <v>120</v>
      </c>
      <c r="E258" s="164" t="s">
        <v>1005</v>
      </c>
      <c r="F258" s="165" t="s">
        <v>1006</v>
      </c>
      <c r="G258" s="166" t="s">
        <v>145</v>
      </c>
      <c r="H258" s="167">
        <v>15.11</v>
      </c>
      <c r="I258" s="168"/>
      <c r="J258" s="169">
        <f t="shared" si="50"/>
        <v>0</v>
      </c>
      <c r="K258" s="165" t="s">
        <v>130</v>
      </c>
      <c r="L258" s="170"/>
      <c r="M258" s="171" t="s">
        <v>1</v>
      </c>
      <c r="N258" s="172" t="s">
        <v>36</v>
      </c>
      <c r="O258" s="55"/>
      <c r="P258" s="150">
        <f t="shared" si="51"/>
        <v>0</v>
      </c>
      <c r="Q258" s="150">
        <v>0</v>
      </c>
      <c r="R258" s="150">
        <f t="shared" si="52"/>
        <v>0</v>
      </c>
      <c r="S258" s="150">
        <v>0</v>
      </c>
      <c r="T258" s="151">
        <f t="shared" si="5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2" t="s">
        <v>218</v>
      </c>
      <c r="AT258" s="152" t="s">
        <v>120</v>
      </c>
      <c r="AU258" s="152" t="s">
        <v>80</v>
      </c>
      <c r="AY258" s="14" t="s">
        <v>123</v>
      </c>
      <c r="BE258" s="153">
        <f t="shared" si="54"/>
        <v>0</v>
      </c>
      <c r="BF258" s="153">
        <f t="shared" si="55"/>
        <v>0</v>
      </c>
      <c r="BG258" s="153">
        <f t="shared" si="56"/>
        <v>0</v>
      </c>
      <c r="BH258" s="153">
        <f t="shared" si="57"/>
        <v>0</v>
      </c>
      <c r="BI258" s="153">
        <f t="shared" si="58"/>
        <v>0</v>
      </c>
      <c r="BJ258" s="14" t="s">
        <v>78</v>
      </c>
      <c r="BK258" s="153">
        <f t="shared" si="59"/>
        <v>0</v>
      </c>
      <c r="BL258" s="14" t="s">
        <v>189</v>
      </c>
      <c r="BM258" s="152" t="s">
        <v>507</v>
      </c>
    </row>
    <row r="259" spans="1:65" s="2" customFormat="1" ht="48" x14ac:dyDescent="0.2">
      <c r="A259" s="29"/>
      <c r="B259" s="140"/>
      <c r="C259" s="141" t="s">
        <v>508</v>
      </c>
      <c r="D259" s="141" t="s">
        <v>126</v>
      </c>
      <c r="E259" s="142" t="s">
        <v>1009</v>
      </c>
      <c r="F259" s="143" t="s">
        <v>1010</v>
      </c>
      <c r="G259" s="144" t="s">
        <v>528</v>
      </c>
      <c r="H259" s="145">
        <v>0.1</v>
      </c>
      <c r="I259" s="146"/>
      <c r="J259" s="147">
        <f t="shared" si="50"/>
        <v>0</v>
      </c>
      <c r="K259" s="143" t="s">
        <v>130</v>
      </c>
      <c r="L259" s="30"/>
      <c r="M259" s="148" t="s">
        <v>1</v>
      </c>
      <c r="N259" s="149" t="s">
        <v>36</v>
      </c>
      <c r="O259" s="55"/>
      <c r="P259" s="150">
        <f t="shared" si="51"/>
        <v>0</v>
      </c>
      <c r="Q259" s="150">
        <v>0</v>
      </c>
      <c r="R259" s="150">
        <f t="shared" si="52"/>
        <v>0</v>
      </c>
      <c r="S259" s="150">
        <v>0</v>
      </c>
      <c r="T259" s="151">
        <f t="shared" si="5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2" t="s">
        <v>189</v>
      </c>
      <c r="AT259" s="152" t="s">
        <v>126</v>
      </c>
      <c r="AU259" s="152" t="s">
        <v>80</v>
      </c>
      <c r="AY259" s="14" t="s">
        <v>123</v>
      </c>
      <c r="BE259" s="153">
        <f t="shared" si="54"/>
        <v>0</v>
      </c>
      <c r="BF259" s="153">
        <f t="shared" si="55"/>
        <v>0</v>
      </c>
      <c r="BG259" s="153">
        <f t="shared" si="56"/>
        <v>0</v>
      </c>
      <c r="BH259" s="153">
        <f t="shared" si="57"/>
        <v>0</v>
      </c>
      <c r="BI259" s="153">
        <f t="shared" si="58"/>
        <v>0</v>
      </c>
      <c r="BJ259" s="14" t="s">
        <v>78</v>
      </c>
      <c r="BK259" s="153">
        <f t="shared" si="59"/>
        <v>0</v>
      </c>
      <c r="BL259" s="14" t="s">
        <v>189</v>
      </c>
      <c r="BM259" s="152" t="s">
        <v>511</v>
      </c>
    </row>
    <row r="260" spans="1:65" s="12" customFormat="1" ht="22.9" customHeight="1" x14ac:dyDescent="0.2">
      <c r="B260" s="127"/>
      <c r="D260" s="128" t="s">
        <v>70</v>
      </c>
      <c r="E260" s="138" t="s">
        <v>1011</v>
      </c>
      <c r="F260" s="138" t="s">
        <v>1012</v>
      </c>
      <c r="I260" s="130"/>
      <c r="J260" s="139">
        <f>BK260</f>
        <v>0</v>
      </c>
      <c r="L260" s="127"/>
      <c r="M260" s="132"/>
      <c r="N260" s="133"/>
      <c r="O260" s="133"/>
      <c r="P260" s="134">
        <f>SUM(P261:P280)</f>
        <v>0</v>
      </c>
      <c r="Q260" s="133"/>
      <c r="R260" s="134">
        <f>SUM(R261:R280)</f>
        <v>9.9600000000000001E-3</v>
      </c>
      <c r="S260" s="133"/>
      <c r="T260" s="135">
        <f>SUM(T261:T280)</f>
        <v>0</v>
      </c>
      <c r="AR260" s="128" t="s">
        <v>80</v>
      </c>
      <c r="AT260" s="136" t="s">
        <v>70</v>
      </c>
      <c r="AU260" s="136" t="s">
        <v>78</v>
      </c>
      <c r="AY260" s="128" t="s">
        <v>123</v>
      </c>
      <c r="BK260" s="137">
        <f>SUM(BK261:BK280)</f>
        <v>0</v>
      </c>
    </row>
    <row r="261" spans="1:65" s="2" customFormat="1" ht="24" x14ac:dyDescent="0.2">
      <c r="A261" s="29"/>
      <c r="B261" s="140"/>
      <c r="C261" s="141" t="s">
        <v>512</v>
      </c>
      <c r="D261" s="141" t="s">
        <v>126</v>
      </c>
      <c r="E261" s="142" t="s">
        <v>1013</v>
      </c>
      <c r="F261" s="143" t="s">
        <v>1014</v>
      </c>
      <c r="G261" s="144" t="s">
        <v>145</v>
      </c>
      <c r="H261" s="145">
        <v>186</v>
      </c>
      <c r="I261" s="146"/>
      <c r="J261" s="147">
        <f t="shared" ref="J261:J271" si="60">ROUND(I261*H261,2)</f>
        <v>0</v>
      </c>
      <c r="K261" s="143" t="s">
        <v>130</v>
      </c>
      <c r="L261" s="30"/>
      <c r="M261" s="148" t="s">
        <v>1</v>
      </c>
      <c r="N261" s="149" t="s">
        <v>36</v>
      </c>
      <c r="O261" s="55"/>
      <c r="P261" s="150">
        <f t="shared" ref="P261:P271" si="61">O261*H261</f>
        <v>0</v>
      </c>
      <c r="Q261" s="150">
        <v>0</v>
      </c>
      <c r="R261" s="150">
        <f t="shared" ref="R261:R271" si="62">Q261*H261</f>
        <v>0</v>
      </c>
      <c r="S261" s="150">
        <v>0</v>
      </c>
      <c r="T261" s="151">
        <f t="shared" ref="T261:T271" si="63"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2" t="s">
        <v>189</v>
      </c>
      <c r="AT261" s="152" t="s">
        <v>126</v>
      </c>
      <c r="AU261" s="152" t="s">
        <v>80</v>
      </c>
      <c r="AY261" s="14" t="s">
        <v>123</v>
      </c>
      <c r="BE261" s="153">
        <f t="shared" ref="BE261:BE271" si="64">IF(N261="základní",J261,0)</f>
        <v>0</v>
      </c>
      <c r="BF261" s="153">
        <f t="shared" ref="BF261:BF271" si="65">IF(N261="snížená",J261,0)</f>
        <v>0</v>
      </c>
      <c r="BG261" s="153">
        <f t="shared" ref="BG261:BG271" si="66">IF(N261="zákl. přenesená",J261,0)</f>
        <v>0</v>
      </c>
      <c r="BH261" s="153">
        <f t="shared" ref="BH261:BH271" si="67">IF(N261="sníž. přenesená",J261,0)</f>
        <v>0</v>
      </c>
      <c r="BI261" s="153">
        <f t="shared" ref="BI261:BI271" si="68">IF(N261="nulová",J261,0)</f>
        <v>0</v>
      </c>
      <c r="BJ261" s="14" t="s">
        <v>78</v>
      </c>
      <c r="BK261" s="153">
        <f t="shared" ref="BK261:BK271" si="69">ROUND(I261*H261,2)</f>
        <v>0</v>
      </c>
      <c r="BL261" s="14" t="s">
        <v>189</v>
      </c>
      <c r="BM261" s="152" t="s">
        <v>515</v>
      </c>
    </row>
    <row r="262" spans="1:65" s="2" customFormat="1" ht="36" x14ac:dyDescent="0.2">
      <c r="A262" s="29"/>
      <c r="B262" s="140"/>
      <c r="C262" s="141" t="s">
        <v>1015</v>
      </c>
      <c r="D262" s="141" t="s">
        <v>126</v>
      </c>
      <c r="E262" s="142" t="s">
        <v>1016</v>
      </c>
      <c r="F262" s="143" t="s">
        <v>1017</v>
      </c>
      <c r="G262" s="144" t="s">
        <v>145</v>
      </c>
      <c r="H262" s="145">
        <v>186</v>
      </c>
      <c r="I262" s="146"/>
      <c r="J262" s="147">
        <f t="shared" si="60"/>
        <v>0</v>
      </c>
      <c r="K262" s="143" t="s">
        <v>130</v>
      </c>
      <c r="L262" s="30"/>
      <c r="M262" s="148" t="s">
        <v>1</v>
      </c>
      <c r="N262" s="149" t="s">
        <v>36</v>
      </c>
      <c r="O262" s="55"/>
      <c r="P262" s="150">
        <f t="shared" si="61"/>
        <v>0</v>
      </c>
      <c r="Q262" s="150">
        <v>0</v>
      </c>
      <c r="R262" s="150">
        <f t="shared" si="62"/>
        <v>0</v>
      </c>
      <c r="S262" s="150">
        <v>0</v>
      </c>
      <c r="T262" s="151">
        <f t="shared" si="6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2" t="s">
        <v>189</v>
      </c>
      <c r="AT262" s="152" t="s">
        <v>126</v>
      </c>
      <c r="AU262" s="152" t="s">
        <v>80</v>
      </c>
      <c r="AY262" s="14" t="s">
        <v>123</v>
      </c>
      <c r="BE262" s="153">
        <f t="shared" si="64"/>
        <v>0</v>
      </c>
      <c r="BF262" s="153">
        <f t="shared" si="65"/>
        <v>0</v>
      </c>
      <c r="BG262" s="153">
        <f t="shared" si="66"/>
        <v>0</v>
      </c>
      <c r="BH262" s="153">
        <f t="shared" si="67"/>
        <v>0</v>
      </c>
      <c r="BI262" s="153">
        <f t="shared" si="68"/>
        <v>0</v>
      </c>
      <c r="BJ262" s="14" t="s">
        <v>78</v>
      </c>
      <c r="BK262" s="153">
        <f t="shared" si="69"/>
        <v>0</v>
      </c>
      <c r="BL262" s="14" t="s">
        <v>189</v>
      </c>
      <c r="BM262" s="152" t="s">
        <v>1018</v>
      </c>
    </row>
    <row r="263" spans="1:65" s="2" customFormat="1" ht="16.5" customHeight="1" x14ac:dyDescent="0.2">
      <c r="A263" s="29"/>
      <c r="B263" s="140"/>
      <c r="C263" s="163" t="s">
        <v>889</v>
      </c>
      <c r="D263" s="163" t="s">
        <v>120</v>
      </c>
      <c r="E263" s="164" t="s">
        <v>999</v>
      </c>
      <c r="F263" s="165" t="s">
        <v>1000</v>
      </c>
      <c r="G263" s="166" t="s">
        <v>528</v>
      </c>
      <c r="H263" s="167">
        <v>0.06</v>
      </c>
      <c r="I263" s="168"/>
      <c r="J263" s="169">
        <f t="shared" si="60"/>
        <v>0</v>
      </c>
      <c r="K263" s="165" t="s">
        <v>130</v>
      </c>
      <c r="L263" s="170"/>
      <c r="M263" s="171" t="s">
        <v>1</v>
      </c>
      <c r="N263" s="172" t="s">
        <v>36</v>
      </c>
      <c r="O263" s="55"/>
      <c r="P263" s="150">
        <f t="shared" si="61"/>
        <v>0</v>
      </c>
      <c r="Q263" s="150">
        <v>0</v>
      </c>
      <c r="R263" s="150">
        <f t="shared" si="62"/>
        <v>0</v>
      </c>
      <c r="S263" s="150">
        <v>0</v>
      </c>
      <c r="T263" s="151">
        <f t="shared" si="6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2" t="s">
        <v>218</v>
      </c>
      <c r="AT263" s="152" t="s">
        <v>120</v>
      </c>
      <c r="AU263" s="152" t="s">
        <v>80</v>
      </c>
      <c r="AY263" s="14" t="s">
        <v>123</v>
      </c>
      <c r="BE263" s="153">
        <f t="shared" si="64"/>
        <v>0</v>
      </c>
      <c r="BF263" s="153">
        <f t="shared" si="65"/>
        <v>0</v>
      </c>
      <c r="BG263" s="153">
        <f t="shared" si="66"/>
        <v>0</v>
      </c>
      <c r="BH263" s="153">
        <f t="shared" si="67"/>
        <v>0</v>
      </c>
      <c r="BI263" s="153">
        <f t="shared" si="68"/>
        <v>0</v>
      </c>
      <c r="BJ263" s="14" t="s">
        <v>78</v>
      </c>
      <c r="BK263" s="153">
        <f t="shared" si="69"/>
        <v>0</v>
      </c>
      <c r="BL263" s="14" t="s">
        <v>189</v>
      </c>
      <c r="BM263" s="152" t="s">
        <v>933</v>
      </c>
    </row>
    <row r="264" spans="1:65" s="2" customFormat="1" ht="24" x14ac:dyDescent="0.2">
      <c r="A264" s="29"/>
      <c r="B264" s="140"/>
      <c r="C264" s="141" t="s">
        <v>1019</v>
      </c>
      <c r="D264" s="141" t="s">
        <v>126</v>
      </c>
      <c r="E264" s="142" t="s">
        <v>1020</v>
      </c>
      <c r="F264" s="143" t="s">
        <v>1021</v>
      </c>
      <c r="G264" s="144" t="s">
        <v>145</v>
      </c>
      <c r="H264" s="145">
        <v>186</v>
      </c>
      <c r="I264" s="146"/>
      <c r="J264" s="147">
        <f t="shared" si="60"/>
        <v>0</v>
      </c>
      <c r="K264" s="143" t="s">
        <v>130</v>
      </c>
      <c r="L264" s="30"/>
      <c r="M264" s="148" t="s">
        <v>1</v>
      </c>
      <c r="N264" s="149" t="s">
        <v>36</v>
      </c>
      <c r="O264" s="55"/>
      <c r="P264" s="150">
        <f t="shared" si="61"/>
        <v>0</v>
      </c>
      <c r="Q264" s="150">
        <v>0</v>
      </c>
      <c r="R264" s="150">
        <f t="shared" si="62"/>
        <v>0</v>
      </c>
      <c r="S264" s="150">
        <v>0</v>
      </c>
      <c r="T264" s="151">
        <f t="shared" si="6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2" t="s">
        <v>189</v>
      </c>
      <c r="AT264" s="152" t="s">
        <v>126</v>
      </c>
      <c r="AU264" s="152" t="s">
        <v>80</v>
      </c>
      <c r="AY264" s="14" t="s">
        <v>123</v>
      </c>
      <c r="BE264" s="153">
        <f t="shared" si="64"/>
        <v>0</v>
      </c>
      <c r="BF264" s="153">
        <f t="shared" si="65"/>
        <v>0</v>
      </c>
      <c r="BG264" s="153">
        <f t="shared" si="66"/>
        <v>0</v>
      </c>
      <c r="BH264" s="153">
        <f t="shared" si="67"/>
        <v>0</v>
      </c>
      <c r="BI264" s="153">
        <f t="shared" si="68"/>
        <v>0</v>
      </c>
      <c r="BJ264" s="14" t="s">
        <v>78</v>
      </c>
      <c r="BK264" s="153">
        <f t="shared" si="69"/>
        <v>0</v>
      </c>
      <c r="BL264" s="14" t="s">
        <v>189</v>
      </c>
      <c r="BM264" s="152" t="s">
        <v>948</v>
      </c>
    </row>
    <row r="265" spans="1:65" s="2" customFormat="1" ht="44.25" customHeight="1" x14ac:dyDescent="0.2">
      <c r="A265" s="29"/>
      <c r="B265" s="140"/>
      <c r="C265" s="163" t="s">
        <v>346</v>
      </c>
      <c r="D265" s="163" t="s">
        <v>120</v>
      </c>
      <c r="E265" s="164" t="s">
        <v>1022</v>
      </c>
      <c r="F265" s="165" t="s">
        <v>1023</v>
      </c>
      <c r="G265" s="166" t="s">
        <v>145</v>
      </c>
      <c r="H265" s="167">
        <v>213.9</v>
      </c>
      <c r="I265" s="168"/>
      <c r="J265" s="169">
        <f t="shared" si="60"/>
        <v>0</v>
      </c>
      <c r="K265" s="165" t="s">
        <v>130</v>
      </c>
      <c r="L265" s="170"/>
      <c r="M265" s="171" t="s">
        <v>1</v>
      </c>
      <c r="N265" s="172" t="s">
        <v>36</v>
      </c>
      <c r="O265" s="55"/>
      <c r="P265" s="150">
        <f t="shared" si="61"/>
        <v>0</v>
      </c>
      <c r="Q265" s="150">
        <v>0</v>
      </c>
      <c r="R265" s="150">
        <f t="shared" si="62"/>
        <v>0</v>
      </c>
      <c r="S265" s="150">
        <v>0</v>
      </c>
      <c r="T265" s="151">
        <f t="shared" si="6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2" t="s">
        <v>218</v>
      </c>
      <c r="AT265" s="152" t="s">
        <v>120</v>
      </c>
      <c r="AU265" s="152" t="s">
        <v>80</v>
      </c>
      <c r="AY265" s="14" t="s">
        <v>123</v>
      </c>
      <c r="BE265" s="153">
        <f t="shared" si="64"/>
        <v>0</v>
      </c>
      <c r="BF265" s="153">
        <f t="shared" si="65"/>
        <v>0</v>
      </c>
      <c r="BG265" s="153">
        <f t="shared" si="66"/>
        <v>0</v>
      </c>
      <c r="BH265" s="153">
        <f t="shared" si="67"/>
        <v>0</v>
      </c>
      <c r="BI265" s="153">
        <f t="shared" si="68"/>
        <v>0</v>
      </c>
      <c r="BJ265" s="14" t="s">
        <v>78</v>
      </c>
      <c r="BK265" s="153">
        <f t="shared" si="69"/>
        <v>0</v>
      </c>
      <c r="BL265" s="14" t="s">
        <v>189</v>
      </c>
      <c r="BM265" s="152" t="s">
        <v>953</v>
      </c>
    </row>
    <row r="266" spans="1:65" s="2" customFormat="1" ht="33" customHeight="1" x14ac:dyDescent="0.2">
      <c r="A266" s="29"/>
      <c r="B266" s="140"/>
      <c r="C266" s="141" t="s">
        <v>518</v>
      </c>
      <c r="D266" s="141" t="s">
        <v>126</v>
      </c>
      <c r="E266" s="142" t="s">
        <v>1024</v>
      </c>
      <c r="F266" s="143" t="s">
        <v>1025</v>
      </c>
      <c r="G266" s="144" t="s">
        <v>145</v>
      </c>
      <c r="H266" s="145">
        <v>186</v>
      </c>
      <c r="I266" s="146"/>
      <c r="J266" s="147">
        <f t="shared" si="60"/>
        <v>0</v>
      </c>
      <c r="K266" s="143" t="s">
        <v>130</v>
      </c>
      <c r="L266" s="30"/>
      <c r="M266" s="148" t="s">
        <v>1</v>
      </c>
      <c r="N266" s="149" t="s">
        <v>36</v>
      </c>
      <c r="O266" s="55"/>
      <c r="P266" s="150">
        <f t="shared" si="61"/>
        <v>0</v>
      </c>
      <c r="Q266" s="150">
        <v>0</v>
      </c>
      <c r="R266" s="150">
        <f t="shared" si="62"/>
        <v>0</v>
      </c>
      <c r="S266" s="150">
        <v>0</v>
      </c>
      <c r="T266" s="151">
        <f t="shared" si="6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52" t="s">
        <v>189</v>
      </c>
      <c r="AT266" s="152" t="s">
        <v>126</v>
      </c>
      <c r="AU266" s="152" t="s">
        <v>80</v>
      </c>
      <c r="AY266" s="14" t="s">
        <v>123</v>
      </c>
      <c r="BE266" s="153">
        <f t="shared" si="64"/>
        <v>0</v>
      </c>
      <c r="BF266" s="153">
        <f t="shared" si="65"/>
        <v>0</v>
      </c>
      <c r="BG266" s="153">
        <f t="shared" si="66"/>
        <v>0</v>
      </c>
      <c r="BH266" s="153">
        <f t="shared" si="67"/>
        <v>0</v>
      </c>
      <c r="BI266" s="153">
        <f t="shared" si="68"/>
        <v>0</v>
      </c>
      <c r="BJ266" s="14" t="s">
        <v>78</v>
      </c>
      <c r="BK266" s="153">
        <f t="shared" si="69"/>
        <v>0</v>
      </c>
      <c r="BL266" s="14" t="s">
        <v>189</v>
      </c>
      <c r="BM266" s="152" t="s">
        <v>521</v>
      </c>
    </row>
    <row r="267" spans="1:65" s="2" customFormat="1" ht="24" x14ac:dyDescent="0.2">
      <c r="A267" s="29"/>
      <c r="B267" s="140"/>
      <c r="C267" s="163" t="s">
        <v>349</v>
      </c>
      <c r="D267" s="163" t="s">
        <v>120</v>
      </c>
      <c r="E267" s="164" t="s">
        <v>1026</v>
      </c>
      <c r="F267" s="165" t="s">
        <v>1027</v>
      </c>
      <c r="G267" s="166" t="s">
        <v>145</v>
      </c>
      <c r="H267" s="167">
        <v>213.9</v>
      </c>
      <c r="I267" s="168"/>
      <c r="J267" s="169">
        <f t="shared" si="60"/>
        <v>0</v>
      </c>
      <c r="K267" s="165" t="s">
        <v>130</v>
      </c>
      <c r="L267" s="170"/>
      <c r="M267" s="171" t="s">
        <v>1</v>
      </c>
      <c r="N267" s="172" t="s">
        <v>36</v>
      </c>
      <c r="O267" s="55"/>
      <c r="P267" s="150">
        <f t="shared" si="61"/>
        <v>0</v>
      </c>
      <c r="Q267" s="150">
        <v>0</v>
      </c>
      <c r="R267" s="150">
        <f t="shared" si="62"/>
        <v>0</v>
      </c>
      <c r="S267" s="150">
        <v>0</v>
      </c>
      <c r="T267" s="151">
        <f t="shared" si="6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2" t="s">
        <v>218</v>
      </c>
      <c r="AT267" s="152" t="s">
        <v>120</v>
      </c>
      <c r="AU267" s="152" t="s">
        <v>80</v>
      </c>
      <c r="AY267" s="14" t="s">
        <v>123</v>
      </c>
      <c r="BE267" s="153">
        <f t="shared" si="64"/>
        <v>0</v>
      </c>
      <c r="BF267" s="153">
        <f t="shared" si="65"/>
        <v>0</v>
      </c>
      <c r="BG267" s="153">
        <f t="shared" si="66"/>
        <v>0</v>
      </c>
      <c r="BH267" s="153">
        <f t="shared" si="67"/>
        <v>0</v>
      </c>
      <c r="BI267" s="153">
        <f t="shared" si="68"/>
        <v>0</v>
      </c>
      <c r="BJ267" s="14" t="s">
        <v>78</v>
      </c>
      <c r="BK267" s="153">
        <f t="shared" si="69"/>
        <v>0</v>
      </c>
      <c r="BL267" s="14" t="s">
        <v>189</v>
      </c>
      <c r="BM267" s="152" t="s">
        <v>524</v>
      </c>
    </row>
    <row r="268" spans="1:65" s="2" customFormat="1" ht="24" x14ac:dyDescent="0.2">
      <c r="A268" s="29"/>
      <c r="B268" s="140"/>
      <c r="C268" s="141" t="s">
        <v>525</v>
      </c>
      <c r="D268" s="141" t="s">
        <v>126</v>
      </c>
      <c r="E268" s="142" t="s">
        <v>1028</v>
      </c>
      <c r="F268" s="143" t="s">
        <v>1029</v>
      </c>
      <c r="G268" s="144" t="s">
        <v>145</v>
      </c>
      <c r="H268" s="145">
        <v>186</v>
      </c>
      <c r="I268" s="146"/>
      <c r="J268" s="147">
        <f t="shared" si="60"/>
        <v>0</v>
      </c>
      <c r="K268" s="143" t="s">
        <v>130</v>
      </c>
      <c r="L268" s="30"/>
      <c r="M268" s="148" t="s">
        <v>1</v>
      </c>
      <c r="N268" s="149" t="s">
        <v>36</v>
      </c>
      <c r="O268" s="55"/>
      <c r="P268" s="150">
        <f t="shared" si="61"/>
        <v>0</v>
      </c>
      <c r="Q268" s="150">
        <v>0</v>
      </c>
      <c r="R268" s="150">
        <f t="shared" si="62"/>
        <v>0</v>
      </c>
      <c r="S268" s="150">
        <v>0</v>
      </c>
      <c r="T268" s="151">
        <f t="shared" si="6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2" t="s">
        <v>189</v>
      </c>
      <c r="AT268" s="152" t="s">
        <v>126</v>
      </c>
      <c r="AU268" s="152" t="s">
        <v>80</v>
      </c>
      <c r="AY268" s="14" t="s">
        <v>123</v>
      </c>
      <c r="BE268" s="153">
        <f t="shared" si="64"/>
        <v>0</v>
      </c>
      <c r="BF268" s="153">
        <f t="shared" si="65"/>
        <v>0</v>
      </c>
      <c r="BG268" s="153">
        <f t="shared" si="66"/>
        <v>0</v>
      </c>
      <c r="BH268" s="153">
        <f t="shared" si="67"/>
        <v>0</v>
      </c>
      <c r="BI268" s="153">
        <f t="shared" si="68"/>
        <v>0</v>
      </c>
      <c r="BJ268" s="14" t="s">
        <v>78</v>
      </c>
      <c r="BK268" s="153">
        <f t="shared" si="69"/>
        <v>0</v>
      </c>
      <c r="BL268" s="14" t="s">
        <v>189</v>
      </c>
      <c r="BM268" s="152" t="s">
        <v>529</v>
      </c>
    </row>
    <row r="269" spans="1:65" s="2" customFormat="1" ht="24" x14ac:dyDescent="0.2">
      <c r="A269" s="29"/>
      <c r="B269" s="140"/>
      <c r="C269" s="163" t="s">
        <v>356</v>
      </c>
      <c r="D269" s="163" t="s">
        <v>120</v>
      </c>
      <c r="E269" s="164" t="s">
        <v>1030</v>
      </c>
      <c r="F269" s="165" t="s">
        <v>1031</v>
      </c>
      <c r="G269" s="166" t="s">
        <v>145</v>
      </c>
      <c r="H269" s="167">
        <v>213.9</v>
      </c>
      <c r="I269" s="168"/>
      <c r="J269" s="169">
        <f t="shared" si="60"/>
        <v>0</v>
      </c>
      <c r="K269" s="165" t="s">
        <v>130</v>
      </c>
      <c r="L269" s="170"/>
      <c r="M269" s="171" t="s">
        <v>1</v>
      </c>
      <c r="N269" s="172" t="s">
        <v>36</v>
      </c>
      <c r="O269" s="55"/>
      <c r="P269" s="150">
        <f t="shared" si="61"/>
        <v>0</v>
      </c>
      <c r="Q269" s="150">
        <v>0</v>
      </c>
      <c r="R269" s="150">
        <f t="shared" si="62"/>
        <v>0</v>
      </c>
      <c r="S269" s="150">
        <v>0</v>
      </c>
      <c r="T269" s="151">
        <f t="shared" si="6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2" t="s">
        <v>218</v>
      </c>
      <c r="AT269" s="152" t="s">
        <v>120</v>
      </c>
      <c r="AU269" s="152" t="s">
        <v>80</v>
      </c>
      <c r="AY269" s="14" t="s">
        <v>123</v>
      </c>
      <c r="BE269" s="153">
        <f t="shared" si="64"/>
        <v>0</v>
      </c>
      <c r="BF269" s="153">
        <f t="shared" si="65"/>
        <v>0</v>
      </c>
      <c r="BG269" s="153">
        <f t="shared" si="66"/>
        <v>0</v>
      </c>
      <c r="BH269" s="153">
        <f t="shared" si="67"/>
        <v>0</v>
      </c>
      <c r="BI269" s="153">
        <f t="shared" si="68"/>
        <v>0</v>
      </c>
      <c r="BJ269" s="14" t="s">
        <v>78</v>
      </c>
      <c r="BK269" s="153">
        <f t="shared" si="69"/>
        <v>0</v>
      </c>
      <c r="BL269" s="14" t="s">
        <v>189</v>
      </c>
      <c r="BM269" s="152" t="s">
        <v>532</v>
      </c>
    </row>
    <row r="270" spans="1:65" s="2" customFormat="1" ht="55.5" customHeight="1" x14ac:dyDescent="0.2">
      <c r="A270" s="29"/>
      <c r="B270" s="140"/>
      <c r="C270" s="141" t="s">
        <v>533</v>
      </c>
      <c r="D270" s="141" t="s">
        <v>126</v>
      </c>
      <c r="E270" s="142" t="s">
        <v>1032</v>
      </c>
      <c r="F270" s="143" t="s">
        <v>1033</v>
      </c>
      <c r="G270" s="144" t="s">
        <v>175</v>
      </c>
      <c r="H270" s="145">
        <v>1302</v>
      </c>
      <c r="I270" s="146"/>
      <c r="J270" s="147">
        <f t="shared" si="60"/>
        <v>0</v>
      </c>
      <c r="K270" s="143" t="s">
        <v>130</v>
      </c>
      <c r="L270" s="30"/>
      <c r="M270" s="148" t="s">
        <v>1</v>
      </c>
      <c r="N270" s="149" t="s">
        <v>36</v>
      </c>
      <c r="O270" s="55"/>
      <c r="P270" s="150">
        <f t="shared" si="61"/>
        <v>0</v>
      </c>
      <c r="Q270" s="150">
        <v>0</v>
      </c>
      <c r="R270" s="150">
        <f t="shared" si="62"/>
        <v>0</v>
      </c>
      <c r="S270" s="150">
        <v>0</v>
      </c>
      <c r="T270" s="151">
        <f t="shared" si="6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2" t="s">
        <v>189</v>
      </c>
      <c r="AT270" s="152" t="s">
        <v>126</v>
      </c>
      <c r="AU270" s="152" t="s">
        <v>80</v>
      </c>
      <c r="AY270" s="14" t="s">
        <v>123</v>
      </c>
      <c r="BE270" s="153">
        <f t="shared" si="64"/>
        <v>0</v>
      </c>
      <c r="BF270" s="153">
        <f t="shared" si="65"/>
        <v>0</v>
      </c>
      <c r="BG270" s="153">
        <f t="shared" si="66"/>
        <v>0</v>
      </c>
      <c r="BH270" s="153">
        <f t="shared" si="67"/>
        <v>0</v>
      </c>
      <c r="BI270" s="153">
        <f t="shared" si="68"/>
        <v>0</v>
      </c>
      <c r="BJ270" s="14" t="s">
        <v>78</v>
      </c>
      <c r="BK270" s="153">
        <f t="shared" si="69"/>
        <v>0</v>
      </c>
      <c r="BL270" s="14" t="s">
        <v>189</v>
      </c>
      <c r="BM270" s="152" t="s">
        <v>536</v>
      </c>
    </row>
    <row r="271" spans="1:65" s="2" customFormat="1" ht="24" x14ac:dyDescent="0.2">
      <c r="A271" s="29"/>
      <c r="B271" s="140"/>
      <c r="C271" s="163" t="s">
        <v>1034</v>
      </c>
      <c r="D271" s="163" t="s">
        <v>120</v>
      </c>
      <c r="E271" s="164" t="s">
        <v>1035</v>
      </c>
      <c r="F271" s="165" t="s">
        <v>1036</v>
      </c>
      <c r="G271" s="166" t="s">
        <v>175</v>
      </c>
      <c r="H271" s="167">
        <v>1</v>
      </c>
      <c r="I271" s="168"/>
      <c r="J271" s="169">
        <f t="shared" si="60"/>
        <v>0</v>
      </c>
      <c r="K271" s="165" t="s">
        <v>130</v>
      </c>
      <c r="L271" s="170"/>
      <c r="M271" s="171" t="s">
        <v>1</v>
      </c>
      <c r="N271" s="172" t="s">
        <v>36</v>
      </c>
      <c r="O271" s="55"/>
      <c r="P271" s="150">
        <f t="shared" si="61"/>
        <v>0</v>
      </c>
      <c r="Q271" s="150">
        <v>9.9600000000000001E-3</v>
      </c>
      <c r="R271" s="150">
        <f t="shared" si="62"/>
        <v>9.9600000000000001E-3</v>
      </c>
      <c r="S271" s="150">
        <v>0</v>
      </c>
      <c r="T271" s="151">
        <f t="shared" si="6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2" t="s">
        <v>218</v>
      </c>
      <c r="AT271" s="152" t="s">
        <v>120</v>
      </c>
      <c r="AU271" s="152" t="s">
        <v>80</v>
      </c>
      <c r="AY271" s="14" t="s">
        <v>123</v>
      </c>
      <c r="BE271" s="153">
        <f t="shared" si="64"/>
        <v>0</v>
      </c>
      <c r="BF271" s="153">
        <f t="shared" si="65"/>
        <v>0</v>
      </c>
      <c r="BG271" s="153">
        <f t="shared" si="66"/>
        <v>0</v>
      </c>
      <c r="BH271" s="153">
        <f t="shared" si="67"/>
        <v>0</v>
      </c>
      <c r="BI271" s="153">
        <f t="shared" si="68"/>
        <v>0</v>
      </c>
      <c r="BJ271" s="14" t="s">
        <v>78</v>
      </c>
      <c r="BK271" s="153">
        <f t="shared" si="69"/>
        <v>0</v>
      </c>
      <c r="BL271" s="14" t="s">
        <v>189</v>
      </c>
      <c r="BM271" s="152" t="s">
        <v>1037</v>
      </c>
    </row>
    <row r="272" spans="1:65" s="2" customFormat="1" ht="29.25" x14ac:dyDescent="0.2">
      <c r="A272" s="29"/>
      <c r="B272" s="30"/>
      <c r="C272" s="29"/>
      <c r="D272" s="154" t="s">
        <v>133</v>
      </c>
      <c r="E272" s="29"/>
      <c r="F272" s="155" t="s">
        <v>1038</v>
      </c>
      <c r="G272" s="29"/>
      <c r="H272" s="29"/>
      <c r="I272" s="156"/>
      <c r="J272" s="29"/>
      <c r="K272" s="29"/>
      <c r="L272" s="30"/>
      <c r="M272" s="157"/>
      <c r="N272" s="158"/>
      <c r="O272" s="55"/>
      <c r="P272" s="55"/>
      <c r="Q272" s="55"/>
      <c r="R272" s="55"/>
      <c r="S272" s="55"/>
      <c r="T272" s="56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T272" s="14" t="s">
        <v>133</v>
      </c>
      <c r="AU272" s="14" t="s">
        <v>80</v>
      </c>
    </row>
    <row r="273" spans="1:65" s="2" customFormat="1" ht="55.5" customHeight="1" x14ac:dyDescent="0.2">
      <c r="A273" s="29"/>
      <c r="B273" s="140"/>
      <c r="C273" s="141" t="s">
        <v>540</v>
      </c>
      <c r="D273" s="141" t="s">
        <v>126</v>
      </c>
      <c r="E273" s="142" t="s">
        <v>1039</v>
      </c>
      <c r="F273" s="143" t="s">
        <v>1040</v>
      </c>
      <c r="G273" s="144" t="s">
        <v>175</v>
      </c>
      <c r="H273" s="145">
        <v>1302</v>
      </c>
      <c r="I273" s="146"/>
      <c r="J273" s="147">
        <f t="shared" ref="J273:J280" si="70">ROUND(I273*H273,2)</f>
        <v>0</v>
      </c>
      <c r="K273" s="143" t="s">
        <v>130</v>
      </c>
      <c r="L273" s="30"/>
      <c r="M273" s="148" t="s">
        <v>1</v>
      </c>
      <c r="N273" s="149" t="s">
        <v>36</v>
      </c>
      <c r="O273" s="55"/>
      <c r="P273" s="150">
        <f t="shared" ref="P273:P280" si="71">O273*H273</f>
        <v>0</v>
      </c>
      <c r="Q273" s="150">
        <v>0</v>
      </c>
      <c r="R273" s="150">
        <f t="shared" ref="R273:R280" si="72">Q273*H273</f>
        <v>0</v>
      </c>
      <c r="S273" s="150">
        <v>0</v>
      </c>
      <c r="T273" s="151">
        <f t="shared" ref="T273:T280" si="73"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52" t="s">
        <v>189</v>
      </c>
      <c r="AT273" s="152" t="s">
        <v>126</v>
      </c>
      <c r="AU273" s="152" t="s">
        <v>80</v>
      </c>
      <c r="AY273" s="14" t="s">
        <v>123</v>
      </c>
      <c r="BE273" s="153">
        <f t="shared" ref="BE273:BE280" si="74">IF(N273="základní",J273,0)</f>
        <v>0</v>
      </c>
      <c r="BF273" s="153">
        <f t="shared" ref="BF273:BF280" si="75">IF(N273="snížená",J273,0)</f>
        <v>0</v>
      </c>
      <c r="BG273" s="153">
        <f t="shared" ref="BG273:BG280" si="76">IF(N273="zákl. přenesená",J273,0)</f>
        <v>0</v>
      </c>
      <c r="BH273" s="153">
        <f t="shared" ref="BH273:BH280" si="77">IF(N273="sníž. přenesená",J273,0)</f>
        <v>0</v>
      </c>
      <c r="BI273" s="153">
        <f t="shared" ref="BI273:BI280" si="78">IF(N273="nulová",J273,0)</f>
        <v>0</v>
      </c>
      <c r="BJ273" s="14" t="s">
        <v>78</v>
      </c>
      <c r="BK273" s="153">
        <f t="shared" ref="BK273:BK280" si="79">ROUND(I273*H273,2)</f>
        <v>0</v>
      </c>
      <c r="BL273" s="14" t="s">
        <v>189</v>
      </c>
      <c r="BM273" s="152" t="s">
        <v>543</v>
      </c>
    </row>
    <row r="274" spans="1:65" s="2" customFormat="1" ht="66.75" customHeight="1" x14ac:dyDescent="0.2">
      <c r="A274" s="29"/>
      <c r="B274" s="140"/>
      <c r="C274" s="141" t="s">
        <v>364</v>
      </c>
      <c r="D274" s="141" t="s">
        <v>126</v>
      </c>
      <c r="E274" s="142" t="s">
        <v>1041</v>
      </c>
      <c r="F274" s="143" t="s">
        <v>1042</v>
      </c>
      <c r="G274" s="144" t="s">
        <v>175</v>
      </c>
      <c r="H274" s="145">
        <v>8</v>
      </c>
      <c r="I274" s="146"/>
      <c r="J274" s="147">
        <f t="shared" si="70"/>
        <v>0</v>
      </c>
      <c r="K274" s="143" t="s">
        <v>130</v>
      </c>
      <c r="L274" s="30"/>
      <c r="M274" s="148" t="s">
        <v>1</v>
      </c>
      <c r="N274" s="149" t="s">
        <v>36</v>
      </c>
      <c r="O274" s="55"/>
      <c r="P274" s="150">
        <f t="shared" si="71"/>
        <v>0</v>
      </c>
      <c r="Q274" s="150">
        <v>0</v>
      </c>
      <c r="R274" s="150">
        <f t="shared" si="72"/>
        <v>0</v>
      </c>
      <c r="S274" s="150">
        <v>0</v>
      </c>
      <c r="T274" s="151">
        <f t="shared" si="7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2" t="s">
        <v>189</v>
      </c>
      <c r="AT274" s="152" t="s">
        <v>126</v>
      </c>
      <c r="AU274" s="152" t="s">
        <v>80</v>
      </c>
      <c r="AY274" s="14" t="s">
        <v>123</v>
      </c>
      <c r="BE274" s="153">
        <f t="shared" si="74"/>
        <v>0</v>
      </c>
      <c r="BF274" s="153">
        <f t="shared" si="75"/>
        <v>0</v>
      </c>
      <c r="BG274" s="153">
        <f t="shared" si="76"/>
        <v>0</v>
      </c>
      <c r="BH274" s="153">
        <f t="shared" si="77"/>
        <v>0</v>
      </c>
      <c r="BI274" s="153">
        <f t="shared" si="78"/>
        <v>0</v>
      </c>
      <c r="BJ274" s="14" t="s">
        <v>78</v>
      </c>
      <c r="BK274" s="153">
        <f t="shared" si="79"/>
        <v>0</v>
      </c>
      <c r="BL274" s="14" t="s">
        <v>189</v>
      </c>
      <c r="BM274" s="152" t="s">
        <v>546</v>
      </c>
    </row>
    <row r="275" spans="1:65" s="2" customFormat="1" ht="16.5" customHeight="1" x14ac:dyDescent="0.2">
      <c r="A275" s="29"/>
      <c r="B275" s="140"/>
      <c r="C275" s="163" t="s">
        <v>547</v>
      </c>
      <c r="D275" s="163" t="s">
        <v>120</v>
      </c>
      <c r="E275" s="164" t="s">
        <v>1043</v>
      </c>
      <c r="F275" s="165" t="s">
        <v>1044</v>
      </c>
      <c r="G275" s="166" t="s">
        <v>175</v>
      </c>
      <c r="H275" s="167">
        <v>8</v>
      </c>
      <c r="I275" s="168"/>
      <c r="J275" s="169">
        <f t="shared" si="70"/>
        <v>0</v>
      </c>
      <c r="K275" s="165" t="s">
        <v>130</v>
      </c>
      <c r="L275" s="170"/>
      <c r="M275" s="171" t="s">
        <v>1</v>
      </c>
      <c r="N275" s="172" t="s">
        <v>36</v>
      </c>
      <c r="O275" s="55"/>
      <c r="P275" s="150">
        <f t="shared" si="71"/>
        <v>0</v>
      </c>
      <c r="Q275" s="150">
        <v>0</v>
      </c>
      <c r="R275" s="150">
        <f t="shared" si="72"/>
        <v>0</v>
      </c>
      <c r="S275" s="150">
        <v>0</v>
      </c>
      <c r="T275" s="151">
        <f t="shared" si="7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2" t="s">
        <v>218</v>
      </c>
      <c r="AT275" s="152" t="s">
        <v>120</v>
      </c>
      <c r="AU275" s="152" t="s">
        <v>80</v>
      </c>
      <c r="AY275" s="14" t="s">
        <v>123</v>
      </c>
      <c r="BE275" s="153">
        <f t="shared" si="74"/>
        <v>0</v>
      </c>
      <c r="BF275" s="153">
        <f t="shared" si="75"/>
        <v>0</v>
      </c>
      <c r="BG275" s="153">
        <f t="shared" si="76"/>
        <v>0</v>
      </c>
      <c r="BH275" s="153">
        <f t="shared" si="77"/>
        <v>0</v>
      </c>
      <c r="BI275" s="153">
        <f t="shared" si="78"/>
        <v>0</v>
      </c>
      <c r="BJ275" s="14" t="s">
        <v>78</v>
      </c>
      <c r="BK275" s="153">
        <f t="shared" si="79"/>
        <v>0</v>
      </c>
      <c r="BL275" s="14" t="s">
        <v>189</v>
      </c>
      <c r="BM275" s="152" t="s">
        <v>550</v>
      </c>
    </row>
    <row r="276" spans="1:65" s="2" customFormat="1" ht="48" x14ac:dyDescent="0.2">
      <c r="A276" s="29"/>
      <c r="B276" s="140"/>
      <c r="C276" s="141" t="s">
        <v>367</v>
      </c>
      <c r="D276" s="141" t="s">
        <v>126</v>
      </c>
      <c r="E276" s="142" t="s">
        <v>1045</v>
      </c>
      <c r="F276" s="143" t="s">
        <v>1046</v>
      </c>
      <c r="G276" s="144" t="s">
        <v>145</v>
      </c>
      <c r="H276" s="145">
        <v>26.15</v>
      </c>
      <c r="I276" s="146"/>
      <c r="J276" s="147">
        <f t="shared" si="70"/>
        <v>0</v>
      </c>
      <c r="K276" s="143" t="s">
        <v>130</v>
      </c>
      <c r="L276" s="30"/>
      <c r="M276" s="148" t="s">
        <v>1</v>
      </c>
      <c r="N276" s="149" t="s">
        <v>36</v>
      </c>
      <c r="O276" s="55"/>
      <c r="P276" s="150">
        <f t="shared" si="71"/>
        <v>0</v>
      </c>
      <c r="Q276" s="150">
        <v>0</v>
      </c>
      <c r="R276" s="150">
        <f t="shared" si="72"/>
        <v>0</v>
      </c>
      <c r="S276" s="150">
        <v>0</v>
      </c>
      <c r="T276" s="151">
        <f t="shared" si="7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52" t="s">
        <v>189</v>
      </c>
      <c r="AT276" s="152" t="s">
        <v>126</v>
      </c>
      <c r="AU276" s="152" t="s">
        <v>80</v>
      </c>
      <c r="AY276" s="14" t="s">
        <v>123</v>
      </c>
      <c r="BE276" s="153">
        <f t="shared" si="74"/>
        <v>0</v>
      </c>
      <c r="BF276" s="153">
        <f t="shared" si="75"/>
        <v>0</v>
      </c>
      <c r="BG276" s="153">
        <f t="shared" si="76"/>
        <v>0</v>
      </c>
      <c r="BH276" s="153">
        <f t="shared" si="77"/>
        <v>0</v>
      </c>
      <c r="BI276" s="153">
        <f t="shared" si="78"/>
        <v>0</v>
      </c>
      <c r="BJ276" s="14" t="s">
        <v>78</v>
      </c>
      <c r="BK276" s="153">
        <f t="shared" si="79"/>
        <v>0</v>
      </c>
      <c r="BL276" s="14" t="s">
        <v>189</v>
      </c>
      <c r="BM276" s="152" t="s">
        <v>555</v>
      </c>
    </row>
    <row r="277" spans="1:65" s="2" customFormat="1" ht="36" x14ac:dyDescent="0.2">
      <c r="A277" s="29"/>
      <c r="B277" s="140"/>
      <c r="C277" s="141" t="s">
        <v>556</v>
      </c>
      <c r="D277" s="141" t="s">
        <v>126</v>
      </c>
      <c r="E277" s="142" t="s">
        <v>1047</v>
      </c>
      <c r="F277" s="143" t="s">
        <v>1048</v>
      </c>
      <c r="G277" s="144" t="s">
        <v>129</v>
      </c>
      <c r="H277" s="145">
        <v>50.5</v>
      </c>
      <c r="I277" s="146"/>
      <c r="J277" s="147">
        <f t="shared" si="70"/>
        <v>0</v>
      </c>
      <c r="K277" s="143" t="s">
        <v>130</v>
      </c>
      <c r="L277" s="30"/>
      <c r="M277" s="148" t="s">
        <v>1</v>
      </c>
      <c r="N277" s="149" t="s">
        <v>36</v>
      </c>
      <c r="O277" s="55"/>
      <c r="P277" s="150">
        <f t="shared" si="71"/>
        <v>0</v>
      </c>
      <c r="Q277" s="150">
        <v>0</v>
      </c>
      <c r="R277" s="150">
        <f t="shared" si="72"/>
        <v>0</v>
      </c>
      <c r="S277" s="150">
        <v>0</v>
      </c>
      <c r="T277" s="151">
        <f t="shared" si="7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2" t="s">
        <v>189</v>
      </c>
      <c r="AT277" s="152" t="s">
        <v>126</v>
      </c>
      <c r="AU277" s="152" t="s">
        <v>80</v>
      </c>
      <c r="AY277" s="14" t="s">
        <v>123</v>
      </c>
      <c r="BE277" s="153">
        <f t="shared" si="74"/>
        <v>0</v>
      </c>
      <c r="BF277" s="153">
        <f t="shared" si="75"/>
        <v>0</v>
      </c>
      <c r="BG277" s="153">
        <f t="shared" si="76"/>
        <v>0</v>
      </c>
      <c r="BH277" s="153">
        <f t="shared" si="77"/>
        <v>0</v>
      </c>
      <c r="BI277" s="153">
        <f t="shared" si="78"/>
        <v>0</v>
      </c>
      <c r="BJ277" s="14" t="s">
        <v>78</v>
      </c>
      <c r="BK277" s="153">
        <f t="shared" si="79"/>
        <v>0</v>
      </c>
      <c r="BL277" s="14" t="s">
        <v>189</v>
      </c>
      <c r="BM277" s="152" t="s">
        <v>559</v>
      </c>
    </row>
    <row r="278" spans="1:65" s="2" customFormat="1" ht="36" x14ac:dyDescent="0.2">
      <c r="A278" s="29"/>
      <c r="B278" s="140"/>
      <c r="C278" s="141" t="s">
        <v>372</v>
      </c>
      <c r="D278" s="141" t="s">
        <v>126</v>
      </c>
      <c r="E278" s="142" t="s">
        <v>1049</v>
      </c>
      <c r="F278" s="143" t="s">
        <v>1050</v>
      </c>
      <c r="G278" s="144" t="s">
        <v>129</v>
      </c>
      <c r="H278" s="145">
        <v>50.5</v>
      </c>
      <c r="I278" s="146"/>
      <c r="J278" s="147">
        <f t="shared" si="70"/>
        <v>0</v>
      </c>
      <c r="K278" s="143" t="s">
        <v>130</v>
      </c>
      <c r="L278" s="30"/>
      <c r="M278" s="148" t="s">
        <v>1</v>
      </c>
      <c r="N278" s="149" t="s">
        <v>36</v>
      </c>
      <c r="O278" s="55"/>
      <c r="P278" s="150">
        <f t="shared" si="71"/>
        <v>0</v>
      </c>
      <c r="Q278" s="150">
        <v>0</v>
      </c>
      <c r="R278" s="150">
        <f t="shared" si="72"/>
        <v>0</v>
      </c>
      <c r="S278" s="150">
        <v>0</v>
      </c>
      <c r="T278" s="151">
        <f t="shared" si="7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2" t="s">
        <v>189</v>
      </c>
      <c r="AT278" s="152" t="s">
        <v>126</v>
      </c>
      <c r="AU278" s="152" t="s">
        <v>80</v>
      </c>
      <c r="AY278" s="14" t="s">
        <v>123</v>
      </c>
      <c r="BE278" s="153">
        <f t="shared" si="74"/>
        <v>0</v>
      </c>
      <c r="BF278" s="153">
        <f t="shared" si="75"/>
        <v>0</v>
      </c>
      <c r="BG278" s="153">
        <f t="shared" si="76"/>
        <v>0</v>
      </c>
      <c r="BH278" s="153">
        <f t="shared" si="77"/>
        <v>0</v>
      </c>
      <c r="BI278" s="153">
        <f t="shared" si="78"/>
        <v>0</v>
      </c>
      <c r="BJ278" s="14" t="s">
        <v>78</v>
      </c>
      <c r="BK278" s="153">
        <f t="shared" si="79"/>
        <v>0</v>
      </c>
      <c r="BL278" s="14" t="s">
        <v>189</v>
      </c>
      <c r="BM278" s="152" t="s">
        <v>562</v>
      </c>
    </row>
    <row r="279" spans="1:65" s="2" customFormat="1" ht="33" customHeight="1" x14ac:dyDescent="0.2">
      <c r="A279" s="29"/>
      <c r="B279" s="140"/>
      <c r="C279" s="141" t="s">
        <v>563</v>
      </c>
      <c r="D279" s="141" t="s">
        <v>126</v>
      </c>
      <c r="E279" s="142" t="s">
        <v>1051</v>
      </c>
      <c r="F279" s="143" t="s">
        <v>1052</v>
      </c>
      <c r="G279" s="144" t="s">
        <v>129</v>
      </c>
      <c r="H279" s="145">
        <v>53.5</v>
      </c>
      <c r="I279" s="146"/>
      <c r="J279" s="147">
        <f t="shared" si="70"/>
        <v>0</v>
      </c>
      <c r="K279" s="143" t="s">
        <v>130</v>
      </c>
      <c r="L279" s="30"/>
      <c r="M279" s="148" t="s">
        <v>1</v>
      </c>
      <c r="N279" s="149" t="s">
        <v>36</v>
      </c>
      <c r="O279" s="55"/>
      <c r="P279" s="150">
        <f t="shared" si="71"/>
        <v>0</v>
      </c>
      <c r="Q279" s="150">
        <v>0</v>
      </c>
      <c r="R279" s="150">
        <f t="shared" si="72"/>
        <v>0</v>
      </c>
      <c r="S279" s="150">
        <v>0</v>
      </c>
      <c r="T279" s="151">
        <f t="shared" si="7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2" t="s">
        <v>189</v>
      </c>
      <c r="AT279" s="152" t="s">
        <v>126</v>
      </c>
      <c r="AU279" s="152" t="s">
        <v>80</v>
      </c>
      <c r="AY279" s="14" t="s">
        <v>123</v>
      </c>
      <c r="BE279" s="153">
        <f t="shared" si="74"/>
        <v>0</v>
      </c>
      <c r="BF279" s="153">
        <f t="shared" si="75"/>
        <v>0</v>
      </c>
      <c r="BG279" s="153">
        <f t="shared" si="76"/>
        <v>0</v>
      </c>
      <c r="BH279" s="153">
        <f t="shared" si="77"/>
        <v>0</v>
      </c>
      <c r="BI279" s="153">
        <f t="shared" si="78"/>
        <v>0</v>
      </c>
      <c r="BJ279" s="14" t="s">
        <v>78</v>
      </c>
      <c r="BK279" s="153">
        <f t="shared" si="79"/>
        <v>0</v>
      </c>
      <c r="BL279" s="14" t="s">
        <v>189</v>
      </c>
      <c r="BM279" s="152" t="s">
        <v>566</v>
      </c>
    </row>
    <row r="280" spans="1:65" s="2" customFormat="1" ht="44.25" customHeight="1" x14ac:dyDescent="0.2">
      <c r="A280" s="29"/>
      <c r="B280" s="140"/>
      <c r="C280" s="141" t="s">
        <v>375</v>
      </c>
      <c r="D280" s="141" t="s">
        <v>126</v>
      </c>
      <c r="E280" s="142" t="s">
        <v>1053</v>
      </c>
      <c r="F280" s="143" t="s">
        <v>1054</v>
      </c>
      <c r="G280" s="144" t="s">
        <v>528</v>
      </c>
      <c r="H280" s="145">
        <v>1.95</v>
      </c>
      <c r="I280" s="146"/>
      <c r="J280" s="147">
        <f t="shared" si="70"/>
        <v>0</v>
      </c>
      <c r="K280" s="143" t="s">
        <v>130</v>
      </c>
      <c r="L280" s="30"/>
      <c r="M280" s="148" t="s">
        <v>1</v>
      </c>
      <c r="N280" s="149" t="s">
        <v>36</v>
      </c>
      <c r="O280" s="55"/>
      <c r="P280" s="150">
        <f t="shared" si="71"/>
        <v>0</v>
      </c>
      <c r="Q280" s="150">
        <v>0</v>
      </c>
      <c r="R280" s="150">
        <f t="shared" si="72"/>
        <v>0</v>
      </c>
      <c r="S280" s="150">
        <v>0</v>
      </c>
      <c r="T280" s="151">
        <f t="shared" si="7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52" t="s">
        <v>189</v>
      </c>
      <c r="AT280" s="152" t="s">
        <v>126</v>
      </c>
      <c r="AU280" s="152" t="s">
        <v>80</v>
      </c>
      <c r="AY280" s="14" t="s">
        <v>123</v>
      </c>
      <c r="BE280" s="153">
        <f t="shared" si="74"/>
        <v>0</v>
      </c>
      <c r="BF280" s="153">
        <f t="shared" si="75"/>
        <v>0</v>
      </c>
      <c r="BG280" s="153">
        <f t="shared" si="76"/>
        <v>0</v>
      </c>
      <c r="BH280" s="153">
        <f t="shared" si="77"/>
        <v>0</v>
      </c>
      <c r="BI280" s="153">
        <f t="shared" si="78"/>
        <v>0</v>
      </c>
      <c r="BJ280" s="14" t="s">
        <v>78</v>
      </c>
      <c r="BK280" s="153">
        <f t="shared" si="79"/>
        <v>0</v>
      </c>
      <c r="BL280" s="14" t="s">
        <v>189</v>
      </c>
      <c r="BM280" s="152" t="s">
        <v>569</v>
      </c>
    </row>
    <row r="281" spans="1:65" s="12" customFormat="1" ht="22.9" customHeight="1" x14ac:dyDescent="0.2">
      <c r="B281" s="127"/>
      <c r="D281" s="128" t="s">
        <v>70</v>
      </c>
      <c r="E281" s="138" t="s">
        <v>1055</v>
      </c>
      <c r="F281" s="138" t="s">
        <v>1056</v>
      </c>
      <c r="I281" s="130"/>
      <c r="J281" s="139">
        <f>BK281</f>
        <v>0</v>
      </c>
      <c r="L281" s="127"/>
      <c r="M281" s="132"/>
      <c r="N281" s="133"/>
      <c r="O281" s="133"/>
      <c r="P281" s="134">
        <f>SUM(P282:P284)</f>
        <v>0</v>
      </c>
      <c r="Q281" s="133"/>
      <c r="R281" s="134">
        <f>SUM(R282:R284)</f>
        <v>0</v>
      </c>
      <c r="S281" s="133"/>
      <c r="T281" s="135">
        <f>SUM(T282:T284)</f>
        <v>0</v>
      </c>
      <c r="AR281" s="128" t="s">
        <v>80</v>
      </c>
      <c r="AT281" s="136" t="s">
        <v>70</v>
      </c>
      <c r="AU281" s="136" t="s">
        <v>78</v>
      </c>
      <c r="AY281" s="128" t="s">
        <v>123</v>
      </c>
      <c r="BK281" s="137">
        <f>SUM(BK282:BK284)</f>
        <v>0</v>
      </c>
    </row>
    <row r="282" spans="1:65" s="2" customFormat="1" ht="44.25" customHeight="1" x14ac:dyDescent="0.2">
      <c r="A282" s="29"/>
      <c r="B282" s="140"/>
      <c r="C282" s="141" t="s">
        <v>570</v>
      </c>
      <c r="D282" s="141" t="s">
        <v>126</v>
      </c>
      <c r="E282" s="142" t="s">
        <v>1057</v>
      </c>
      <c r="F282" s="143" t="s">
        <v>1058</v>
      </c>
      <c r="G282" s="144" t="s">
        <v>145</v>
      </c>
      <c r="H282" s="145">
        <v>141</v>
      </c>
      <c r="I282" s="146"/>
      <c r="J282" s="147">
        <f>ROUND(I282*H282,2)</f>
        <v>0</v>
      </c>
      <c r="K282" s="143" t="s">
        <v>130</v>
      </c>
      <c r="L282" s="30"/>
      <c r="M282" s="148" t="s">
        <v>1</v>
      </c>
      <c r="N282" s="149" t="s">
        <v>36</v>
      </c>
      <c r="O282" s="55"/>
      <c r="P282" s="150">
        <f>O282*H282</f>
        <v>0</v>
      </c>
      <c r="Q282" s="150">
        <v>0</v>
      </c>
      <c r="R282" s="150">
        <f>Q282*H282</f>
        <v>0</v>
      </c>
      <c r="S282" s="150">
        <v>0</v>
      </c>
      <c r="T282" s="151">
        <f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52" t="s">
        <v>189</v>
      </c>
      <c r="AT282" s="152" t="s">
        <v>126</v>
      </c>
      <c r="AU282" s="152" t="s">
        <v>80</v>
      </c>
      <c r="AY282" s="14" t="s">
        <v>123</v>
      </c>
      <c r="BE282" s="153">
        <f>IF(N282="základní",J282,0)</f>
        <v>0</v>
      </c>
      <c r="BF282" s="153">
        <f>IF(N282="snížená",J282,0)</f>
        <v>0</v>
      </c>
      <c r="BG282" s="153">
        <f>IF(N282="zákl. přenesená",J282,0)</f>
        <v>0</v>
      </c>
      <c r="BH282" s="153">
        <f>IF(N282="sníž. přenesená",J282,0)</f>
        <v>0</v>
      </c>
      <c r="BI282" s="153">
        <f>IF(N282="nulová",J282,0)</f>
        <v>0</v>
      </c>
      <c r="BJ282" s="14" t="s">
        <v>78</v>
      </c>
      <c r="BK282" s="153">
        <f>ROUND(I282*H282,2)</f>
        <v>0</v>
      </c>
      <c r="BL282" s="14" t="s">
        <v>189</v>
      </c>
      <c r="BM282" s="152" t="s">
        <v>573</v>
      </c>
    </row>
    <row r="283" spans="1:65" s="2" customFormat="1" ht="24" x14ac:dyDescent="0.2">
      <c r="A283" s="29"/>
      <c r="B283" s="140"/>
      <c r="C283" s="163" t="s">
        <v>380</v>
      </c>
      <c r="D283" s="163" t="s">
        <v>120</v>
      </c>
      <c r="E283" s="164" t="s">
        <v>1059</v>
      </c>
      <c r="F283" s="165" t="s">
        <v>1060</v>
      </c>
      <c r="G283" s="166" t="s">
        <v>145</v>
      </c>
      <c r="H283" s="167">
        <v>143.82</v>
      </c>
      <c r="I283" s="168"/>
      <c r="J283" s="169">
        <f>ROUND(I283*H283,2)</f>
        <v>0</v>
      </c>
      <c r="K283" s="165" t="s">
        <v>130</v>
      </c>
      <c r="L283" s="170"/>
      <c r="M283" s="171" t="s">
        <v>1</v>
      </c>
      <c r="N283" s="172" t="s">
        <v>36</v>
      </c>
      <c r="O283" s="55"/>
      <c r="P283" s="150">
        <f>O283*H283</f>
        <v>0</v>
      </c>
      <c r="Q283" s="150">
        <v>0</v>
      </c>
      <c r="R283" s="150">
        <f>Q283*H283</f>
        <v>0</v>
      </c>
      <c r="S283" s="150">
        <v>0</v>
      </c>
      <c r="T283" s="151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52" t="s">
        <v>218</v>
      </c>
      <c r="AT283" s="152" t="s">
        <v>120</v>
      </c>
      <c r="AU283" s="152" t="s">
        <v>80</v>
      </c>
      <c r="AY283" s="14" t="s">
        <v>123</v>
      </c>
      <c r="BE283" s="153">
        <f>IF(N283="základní",J283,0)</f>
        <v>0</v>
      </c>
      <c r="BF283" s="153">
        <f>IF(N283="snížená",J283,0)</f>
        <v>0</v>
      </c>
      <c r="BG283" s="153">
        <f>IF(N283="zákl. přenesená",J283,0)</f>
        <v>0</v>
      </c>
      <c r="BH283" s="153">
        <f>IF(N283="sníž. přenesená",J283,0)</f>
        <v>0</v>
      </c>
      <c r="BI283" s="153">
        <f>IF(N283="nulová",J283,0)</f>
        <v>0</v>
      </c>
      <c r="BJ283" s="14" t="s">
        <v>78</v>
      </c>
      <c r="BK283" s="153">
        <f>ROUND(I283*H283,2)</f>
        <v>0</v>
      </c>
      <c r="BL283" s="14" t="s">
        <v>189</v>
      </c>
      <c r="BM283" s="152" t="s">
        <v>1061</v>
      </c>
    </row>
    <row r="284" spans="1:65" s="2" customFormat="1" ht="44.25" customHeight="1" x14ac:dyDescent="0.2">
      <c r="A284" s="29"/>
      <c r="B284" s="140"/>
      <c r="C284" s="141" t="s">
        <v>578</v>
      </c>
      <c r="D284" s="141" t="s">
        <v>126</v>
      </c>
      <c r="E284" s="142" t="s">
        <v>1062</v>
      </c>
      <c r="F284" s="143" t="s">
        <v>1063</v>
      </c>
      <c r="G284" s="144" t="s">
        <v>528</v>
      </c>
      <c r="H284" s="145">
        <v>0.66</v>
      </c>
      <c r="I284" s="146"/>
      <c r="J284" s="147">
        <f>ROUND(I284*H284,2)</f>
        <v>0</v>
      </c>
      <c r="K284" s="143" t="s">
        <v>130</v>
      </c>
      <c r="L284" s="30"/>
      <c r="M284" s="148" t="s">
        <v>1</v>
      </c>
      <c r="N284" s="149" t="s">
        <v>36</v>
      </c>
      <c r="O284" s="55"/>
      <c r="P284" s="150">
        <f>O284*H284</f>
        <v>0</v>
      </c>
      <c r="Q284" s="150">
        <v>0</v>
      </c>
      <c r="R284" s="150">
        <f>Q284*H284</f>
        <v>0</v>
      </c>
      <c r="S284" s="150">
        <v>0</v>
      </c>
      <c r="T284" s="151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52" t="s">
        <v>189</v>
      </c>
      <c r="AT284" s="152" t="s">
        <v>126</v>
      </c>
      <c r="AU284" s="152" t="s">
        <v>80</v>
      </c>
      <c r="AY284" s="14" t="s">
        <v>123</v>
      </c>
      <c r="BE284" s="153">
        <f>IF(N284="základní",J284,0)</f>
        <v>0</v>
      </c>
      <c r="BF284" s="153">
        <f>IF(N284="snížená",J284,0)</f>
        <v>0</v>
      </c>
      <c r="BG284" s="153">
        <f>IF(N284="zákl. přenesená",J284,0)</f>
        <v>0</v>
      </c>
      <c r="BH284" s="153">
        <f>IF(N284="sníž. přenesená",J284,0)</f>
        <v>0</v>
      </c>
      <c r="BI284" s="153">
        <f>IF(N284="nulová",J284,0)</f>
        <v>0</v>
      </c>
      <c r="BJ284" s="14" t="s">
        <v>78</v>
      </c>
      <c r="BK284" s="153">
        <f>ROUND(I284*H284,2)</f>
        <v>0</v>
      </c>
      <c r="BL284" s="14" t="s">
        <v>189</v>
      </c>
      <c r="BM284" s="152" t="s">
        <v>581</v>
      </c>
    </row>
    <row r="285" spans="1:65" s="12" customFormat="1" ht="22.9" customHeight="1" x14ac:dyDescent="0.2">
      <c r="B285" s="127"/>
      <c r="D285" s="128" t="s">
        <v>70</v>
      </c>
      <c r="E285" s="138" t="s">
        <v>1064</v>
      </c>
      <c r="F285" s="138" t="s">
        <v>1065</v>
      </c>
      <c r="I285" s="130"/>
      <c r="J285" s="139">
        <f>BK285</f>
        <v>0</v>
      </c>
      <c r="L285" s="127"/>
      <c r="M285" s="132"/>
      <c r="N285" s="133"/>
      <c r="O285" s="133"/>
      <c r="P285" s="134">
        <f>SUM(P286:P288)</f>
        <v>0</v>
      </c>
      <c r="Q285" s="133"/>
      <c r="R285" s="134">
        <f>SUM(R286:R288)</f>
        <v>0</v>
      </c>
      <c r="S285" s="133"/>
      <c r="T285" s="135">
        <f>SUM(T286:T288)</f>
        <v>0</v>
      </c>
      <c r="AR285" s="128" t="s">
        <v>80</v>
      </c>
      <c r="AT285" s="136" t="s">
        <v>70</v>
      </c>
      <c r="AU285" s="136" t="s">
        <v>78</v>
      </c>
      <c r="AY285" s="128" t="s">
        <v>123</v>
      </c>
      <c r="BK285" s="137">
        <f>SUM(BK286:BK288)</f>
        <v>0</v>
      </c>
    </row>
    <row r="286" spans="1:65" s="2" customFormat="1" ht="24" x14ac:dyDescent="0.2">
      <c r="A286" s="29"/>
      <c r="B286" s="140"/>
      <c r="C286" s="141" t="s">
        <v>383</v>
      </c>
      <c r="D286" s="141" t="s">
        <v>126</v>
      </c>
      <c r="E286" s="142" t="s">
        <v>1066</v>
      </c>
      <c r="F286" s="143" t="s">
        <v>1067</v>
      </c>
      <c r="G286" s="144" t="s">
        <v>175</v>
      </c>
      <c r="H286" s="145">
        <v>1</v>
      </c>
      <c r="I286" s="146"/>
      <c r="J286" s="147">
        <f>ROUND(I286*H286,2)</f>
        <v>0</v>
      </c>
      <c r="K286" s="143" t="s">
        <v>130</v>
      </c>
      <c r="L286" s="30"/>
      <c r="M286" s="148" t="s">
        <v>1</v>
      </c>
      <c r="N286" s="149" t="s">
        <v>36</v>
      </c>
      <c r="O286" s="55"/>
      <c r="P286" s="150">
        <f>O286*H286</f>
        <v>0</v>
      </c>
      <c r="Q286" s="150">
        <v>0</v>
      </c>
      <c r="R286" s="150">
        <f>Q286*H286</f>
        <v>0</v>
      </c>
      <c r="S286" s="150">
        <v>0</v>
      </c>
      <c r="T286" s="151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52" t="s">
        <v>189</v>
      </c>
      <c r="AT286" s="152" t="s">
        <v>126</v>
      </c>
      <c r="AU286" s="152" t="s">
        <v>80</v>
      </c>
      <c r="AY286" s="14" t="s">
        <v>123</v>
      </c>
      <c r="BE286" s="153">
        <f>IF(N286="základní",J286,0)</f>
        <v>0</v>
      </c>
      <c r="BF286" s="153">
        <f>IF(N286="snížená",J286,0)</f>
        <v>0</v>
      </c>
      <c r="BG286" s="153">
        <f>IF(N286="zákl. přenesená",J286,0)</f>
        <v>0</v>
      </c>
      <c r="BH286" s="153">
        <f>IF(N286="sníž. přenesená",J286,0)</f>
        <v>0</v>
      </c>
      <c r="BI286" s="153">
        <f>IF(N286="nulová",J286,0)</f>
        <v>0</v>
      </c>
      <c r="BJ286" s="14" t="s">
        <v>78</v>
      </c>
      <c r="BK286" s="153">
        <f>ROUND(I286*H286,2)</f>
        <v>0</v>
      </c>
      <c r="BL286" s="14" t="s">
        <v>189</v>
      </c>
      <c r="BM286" s="152" t="s">
        <v>584</v>
      </c>
    </row>
    <row r="287" spans="1:65" s="2" customFormat="1" ht="24" x14ac:dyDescent="0.2">
      <c r="A287" s="29"/>
      <c r="B287" s="140"/>
      <c r="C287" s="141" t="s">
        <v>585</v>
      </c>
      <c r="D287" s="141" t="s">
        <v>126</v>
      </c>
      <c r="E287" s="142" t="s">
        <v>1068</v>
      </c>
      <c r="F287" s="143" t="s">
        <v>1069</v>
      </c>
      <c r="G287" s="144" t="s">
        <v>175</v>
      </c>
      <c r="H287" s="145">
        <v>1</v>
      </c>
      <c r="I287" s="146"/>
      <c r="J287" s="147">
        <f>ROUND(I287*H287,2)</f>
        <v>0</v>
      </c>
      <c r="K287" s="143" t="s">
        <v>130</v>
      </c>
      <c r="L287" s="30"/>
      <c r="M287" s="148" t="s">
        <v>1</v>
      </c>
      <c r="N287" s="149" t="s">
        <v>36</v>
      </c>
      <c r="O287" s="55"/>
      <c r="P287" s="150">
        <f>O287*H287</f>
        <v>0</v>
      </c>
      <c r="Q287" s="150">
        <v>0</v>
      </c>
      <c r="R287" s="150">
        <f>Q287*H287</f>
        <v>0</v>
      </c>
      <c r="S287" s="150">
        <v>0</v>
      </c>
      <c r="T287" s="151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52" t="s">
        <v>189</v>
      </c>
      <c r="AT287" s="152" t="s">
        <v>126</v>
      </c>
      <c r="AU287" s="152" t="s">
        <v>80</v>
      </c>
      <c r="AY287" s="14" t="s">
        <v>123</v>
      </c>
      <c r="BE287" s="153">
        <f>IF(N287="základní",J287,0)</f>
        <v>0</v>
      </c>
      <c r="BF287" s="153">
        <f>IF(N287="snížená",J287,0)</f>
        <v>0</v>
      </c>
      <c r="BG287" s="153">
        <f>IF(N287="zákl. přenesená",J287,0)</f>
        <v>0</v>
      </c>
      <c r="BH287" s="153">
        <f>IF(N287="sníž. přenesená",J287,0)</f>
        <v>0</v>
      </c>
      <c r="BI287" s="153">
        <f>IF(N287="nulová",J287,0)</f>
        <v>0</v>
      </c>
      <c r="BJ287" s="14" t="s">
        <v>78</v>
      </c>
      <c r="BK287" s="153">
        <f>ROUND(I287*H287,2)</f>
        <v>0</v>
      </c>
      <c r="BL287" s="14" t="s">
        <v>189</v>
      </c>
      <c r="BM287" s="152" t="s">
        <v>588</v>
      </c>
    </row>
    <row r="288" spans="1:65" s="2" customFormat="1" ht="44.25" customHeight="1" x14ac:dyDescent="0.2">
      <c r="A288" s="29"/>
      <c r="B288" s="140"/>
      <c r="C288" s="141" t="s">
        <v>388</v>
      </c>
      <c r="D288" s="141" t="s">
        <v>126</v>
      </c>
      <c r="E288" s="142" t="s">
        <v>1070</v>
      </c>
      <c r="F288" s="143" t="s">
        <v>1071</v>
      </c>
      <c r="G288" s="144" t="s">
        <v>528</v>
      </c>
      <c r="H288" s="145">
        <v>0.03</v>
      </c>
      <c r="I288" s="146"/>
      <c r="J288" s="147">
        <f>ROUND(I288*H288,2)</f>
        <v>0</v>
      </c>
      <c r="K288" s="143" t="s">
        <v>130</v>
      </c>
      <c r="L288" s="30"/>
      <c r="M288" s="148" t="s">
        <v>1</v>
      </c>
      <c r="N288" s="149" t="s">
        <v>36</v>
      </c>
      <c r="O288" s="55"/>
      <c r="P288" s="150">
        <f>O288*H288</f>
        <v>0</v>
      </c>
      <c r="Q288" s="150">
        <v>0</v>
      </c>
      <c r="R288" s="150">
        <f>Q288*H288</f>
        <v>0</v>
      </c>
      <c r="S288" s="150">
        <v>0</v>
      </c>
      <c r="T288" s="151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52" t="s">
        <v>189</v>
      </c>
      <c r="AT288" s="152" t="s">
        <v>126</v>
      </c>
      <c r="AU288" s="152" t="s">
        <v>80</v>
      </c>
      <c r="AY288" s="14" t="s">
        <v>123</v>
      </c>
      <c r="BE288" s="153">
        <f>IF(N288="základní",J288,0)</f>
        <v>0</v>
      </c>
      <c r="BF288" s="153">
        <f>IF(N288="snížená",J288,0)</f>
        <v>0</v>
      </c>
      <c r="BG288" s="153">
        <f>IF(N288="zákl. přenesená",J288,0)</f>
        <v>0</v>
      </c>
      <c r="BH288" s="153">
        <f>IF(N288="sníž. přenesená",J288,0)</f>
        <v>0</v>
      </c>
      <c r="BI288" s="153">
        <f>IF(N288="nulová",J288,0)</f>
        <v>0</v>
      </c>
      <c r="BJ288" s="14" t="s">
        <v>78</v>
      </c>
      <c r="BK288" s="153">
        <f>ROUND(I288*H288,2)</f>
        <v>0</v>
      </c>
      <c r="BL288" s="14" t="s">
        <v>189</v>
      </c>
      <c r="BM288" s="152" t="s">
        <v>591</v>
      </c>
    </row>
    <row r="289" spans="1:65" s="12" customFormat="1" ht="22.9" customHeight="1" x14ac:dyDescent="0.2">
      <c r="B289" s="127"/>
      <c r="D289" s="128" t="s">
        <v>70</v>
      </c>
      <c r="E289" s="138" t="s">
        <v>1072</v>
      </c>
      <c r="F289" s="138" t="s">
        <v>1073</v>
      </c>
      <c r="I289" s="130"/>
      <c r="J289" s="139">
        <f>BK289</f>
        <v>0</v>
      </c>
      <c r="L289" s="127"/>
      <c r="M289" s="132"/>
      <c r="N289" s="133"/>
      <c r="O289" s="133"/>
      <c r="P289" s="134">
        <f>SUM(P290:P291)</f>
        <v>0</v>
      </c>
      <c r="Q289" s="133"/>
      <c r="R289" s="134">
        <f>SUM(R290:R291)</f>
        <v>0</v>
      </c>
      <c r="S289" s="133"/>
      <c r="T289" s="135">
        <f>SUM(T290:T291)</f>
        <v>0</v>
      </c>
      <c r="AR289" s="128" t="s">
        <v>80</v>
      </c>
      <c r="AT289" s="136" t="s">
        <v>70</v>
      </c>
      <c r="AU289" s="136" t="s">
        <v>78</v>
      </c>
      <c r="AY289" s="128" t="s">
        <v>123</v>
      </c>
      <c r="BK289" s="137">
        <f>SUM(BK290:BK291)</f>
        <v>0</v>
      </c>
    </row>
    <row r="290" spans="1:65" s="2" customFormat="1" ht="21.75" customHeight="1" x14ac:dyDescent="0.2">
      <c r="A290" s="29"/>
      <c r="B290" s="140"/>
      <c r="C290" s="141" t="s">
        <v>592</v>
      </c>
      <c r="D290" s="141" t="s">
        <v>126</v>
      </c>
      <c r="E290" s="142" t="s">
        <v>1074</v>
      </c>
      <c r="F290" s="143" t="s">
        <v>1075</v>
      </c>
      <c r="G290" s="144" t="s">
        <v>1076</v>
      </c>
      <c r="H290" s="145">
        <v>1</v>
      </c>
      <c r="I290" s="146"/>
      <c r="J290" s="147">
        <f>ROUND(I290*H290,2)</f>
        <v>0</v>
      </c>
      <c r="K290" s="143" t="s">
        <v>130</v>
      </c>
      <c r="L290" s="30"/>
      <c r="M290" s="148" t="s">
        <v>1</v>
      </c>
      <c r="N290" s="149" t="s">
        <v>36</v>
      </c>
      <c r="O290" s="55"/>
      <c r="P290" s="150">
        <f>O290*H290</f>
        <v>0</v>
      </c>
      <c r="Q290" s="150">
        <v>0</v>
      </c>
      <c r="R290" s="150">
        <f>Q290*H290</f>
        <v>0</v>
      </c>
      <c r="S290" s="150">
        <v>0</v>
      </c>
      <c r="T290" s="151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52" t="s">
        <v>189</v>
      </c>
      <c r="AT290" s="152" t="s">
        <v>126</v>
      </c>
      <c r="AU290" s="152" t="s">
        <v>80</v>
      </c>
      <c r="AY290" s="14" t="s">
        <v>123</v>
      </c>
      <c r="BE290" s="153">
        <f>IF(N290="základní",J290,0)</f>
        <v>0</v>
      </c>
      <c r="BF290" s="153">
        <f>IF(N290="snížená",J290,0)</f>
        <v>0</v>
      </c>
      <c r="BG290" s="153">
        <f>IF(N290="zákl. přenesená",J290,0)</f>
        <v>0</v>
      </c>
      <c r="BH290" s="153">
        <f>IF(N290="sníž. přenesená",J290,0)</f>
        <v>0</v>
      </c>
      <c r="BI290" s="153">
        <f>IF(N290="nulová",J290,0)</f>
        <v>0</v>
      </c>
      <c r="BJ290" s="14" t="s">
        <v>78</v>
      </c>
      <c r="BK290" s="153">
        <f>ROUND(I290*H290,2)</f>
        <v>0</v>
      </c>
      <c r="BL290" s="14" t="s">
        <v>189</v>
      </c>
      <c r="BM290" s="152" t="s">
        <v>595</v>
      </c>
    </row>
    <row r="291" spans="1:65" s="2" customFormat="1" ht="16.5" customHeight="1" x14ac:dyDescent="0.2">
      <c r="A291" s="29"/>
      <c r="B291" s="140"/>
      <c r="C291" s="141" t="s">
        <v>392</v>
      </c>
      <c r="D291" s="141" t="s">
        <v>126</v>
      </c>
      <c r="E291" s="142" t="s">
        <v>1077</v>
      </c>
      <c r="F291" s="143" t="s">
        <v>1078</v>
      </c>
      <c r="G291" s="144" t="s">
        <v>1076</v>
      </c>
      <c r="H291" s="145">
        <v>1</v>
      </c>
      <c r="I291" s="146"/>
      <c r="J291" s="147">
        <f>ROUND(I291*H291,2)</f>
        <v>0</v>
      </c>
      <c r="K291" s="143" t="s">
        <v>130</v>
      </c>
      <c r="L291" s="30"/>
      <c r="M291" s="148" t="s">
        <v>1</v>
      </c>
      <c r="N291" s="149" t="s">
        <v>36</v>
      </c>
      <c r="O291" s="55"/>
      <c r="P291" s="150">
        <f>O291*H291</f>
        <v>0</v>
      </c>
      <c r="Q291" s="150">
        <v>0</v>
      </c>
      <c r="R291" s="150">
        <f>Q291*H291</f>
        <v>0</v>
      </c>
      <c r="S291" s="150">
        <v>0</v>
      </c>
      <c r="T291" s="151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52" t="s">
        <v>189</v>
      </c>
      <c r="AT291" s="152" t="s">
        <v>126</v>
      </c>
      <c r="AU291" s="152" t="s">
        <v>80</v>
      </c>
      <c r="AY291" s="14" t="s">
        <v>123</v>
      </c>
      <c r="BE291" s="153">
        <f>IF(N291="základní",J291,0)</f>
        <v>0</v>
      </c>
      <c r="BF291" s="153">
        <f>IF(N291="snížená",J291,0)</f>
        <v>0</v>
      </c>
      <c r="BG291" s="153">
        <f>IF(N291="zákl. přenesená",J291,0)</f>
        <v>0</v>
      </c>
      <c r="BH291" s="153">
        <f>IF(N291="sníž. přenesená",J291,0)</f>
        <v>0</v>
      </c>
      <c r="BI291" s="153">
        <f>IF(N291="nulová",J291,0)</f>
        <v>0</v>
      </c>
      <c r="BJ291" s="14" t="s">
        <v>78</v>
      </c>
      <c r="BK291" s="153">
        <f>ROUND(I291*H291,2)</f>
        <v>0</v>
      </c>
      <c r="BL291" s="14" t="s">
        <v>189</v>
      </c>
      <c r="BM291" s="152" t="s">
        <v>598</v>
      </c>
    </row>
    <row r="292" spans="1:65" s="12" customFormat="1" ht="22.9" customHeight="1" x14ac:dyDescent="0.2">
      <c r="B292" s="127"/>
      <c r="D292" s="128" t="s">
        <v>70</v>
      </c>
      <c r="E292" s="138" t="s">
        <v>1079</v>
      </c>
      <c r="F292" s="138" t="s">
        <v>1080</v>
      </c>
      <c r="I292" s="130"/>
      <c r="J292" s="139">
        <f>BK292</f>
        <v>0</v>
      </c>
      <c r="L292" s="127"/>
      <c r="M292" s="132"/>
      <c r="N292" s="133"/>
      <c r="O292" s="133"/>
      <c r="P292" s="134">
        <f>P293</f>
        <v>0</v>
      </c>
      <c r="Q292" s="133"/>
      <c r="R292" s="134">
        <f>R293</f>
        <v>0</v>
      </c>
      <c r="S292" s="133"/>
      <c r="T292" s="135">
        <f>T293</f>
        <v>0</v>
      </c>
      <c r="AR292" s="128" t="s">
        <v>80</v>
      </c>
      <c r="AT292" s="136" t="s">
        <v>70</v>
      </c>
      <c r="AU292" s="136" t="s">
        <v>78</v>
      </c>
      <c r="AY292" s="128" t="s">
        <v>123</v>
      </c>
      <c r="BK292" s="137">
        <f>BK293</f>
        <v>0</v>
      </c>
    </row>
    <row r="293" spans="1:65" s="2" customFormat="1" ht="16.5" customHeight="1" x14ac:dyDescent="0.2">
      <c r="A293" s="29"/>
      <c r="B293" s="140"/>
      <c r="C293" s="141" t="s">
        <v>599</v>
      </c>
      <c r="D293" s="141" t="s">
        <v>126</v>
      </c>
      <c r="E293" s="142" t="s">
        <v>1081</v>
      </c>
      <c r="F293" s="143" t="s">
        <v>1082</v>
      </c>
      <c r="G293" s="144" t="s">
        <v>145</v>
      </c>
      <c r="H293" s="145">
        <v>3</v>
      </c>
      <c r="I293" s="146"/>
      <c r="J293" s="147">
        <f>ROUND(I293*H293,2)</f>
        <v>0</v>
      </c>
      <c r="K293" s="143" t="s">
        <v>130</v>
      </c>
      <c r="L293" s="30"/>
      <c r="M293" s="148" t="s">
        <v>1</v>
      </c>
      <c r="N293" s="149" t="s">
        <v>36</v>
      </c>
      <c r="O293" s="55"/>
      <c r="P293" s="150">
        <f>O293*H293</f>
        <v>0</v>
      </c>
      <c r="Q293" s="150">
        <v>0</v>
      </c>
      <c r="R293" s="150">
        <f>Q293*H293</f>
        <v>0</v>
      </c>
      <c r="S293" s="150">
        <v>0</v>
      </c>
      <c r="T293" s="151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52" t="s">
        <v>189</v>
      </c>
      <c r="AT293" s="152" t="s">
        <v>126</v>
      </c>
      <c r="AU293" s="152" t="s">
        <v>80</v>
      </c>
      <c r="AY293" s="14" t="s">
        <v>123</v>
      </c>
      <c r="BE293" s="153">
        <f>IF(N293="základní",J293,0)</f>
        <v>0</v>
      </c>
      <c r="BF293" s="153">
        <f>IF(N293="snížená",J293,0)</f>
        <v>0</v>
      </c>
      <c r="BG293" s="153">
        <f>IF(N293="zákl. přenesená",J293,0)</f>
        <v>0</v>
      </c>
      <c r="BH293" s="153">
        <f>IF(N293="sníž. přenesená",J293,0)</f>
        <v>0</v>
      </c>
      <c r="BI293" s="153">
        <f>IF(N293="nulová",J293,0)</f>
        <v>0</v>
      </c>
      <c r="BJ293" s="14" t="s">
        <v>78</v>
      </c>
      <c r="BK293" s="153">
        <f>ROUND(I293*H293,2)</f>
        <v>0</v>
      </c>
      <c r="BL293" s="14" t="s">
        <v>189</v>
      </c>
      <c r="BM293" s="152" t="s">
        <v>602</v>
      </c>
    </row>
    <row r="294" spans="1:65" s="12" customFormat="1" ht="22.9" customHeight="1" x14ac:dyDescent="0.2">
      <c r="B294" s="127"/>
      <c r="D294" s="128" t="s">
        <v>70</v>
      </c>
      <c r="E294" s="138" t="s">
        <v>1083</v>
      </c>
      <c r="F294" s="138" t="s">
        <v>1084</v>
      </c>
      <c r="I294" s="130"/>
      <c r="J294" s="139">
        <f>BK294</f>
        <v>0</v>
      </c>
      <c r="L294" s="127"/>
      <c r="M294" s="132"/>
      <c r="N294" s="133"/>
      <c r="O294" s="133"/>
      <c r="P294" s="134">
        <f>SUM(P295:P335)</f>
        <v>0</v>
      </c>
      <c r="Q294" s="133"/>
      <c r="R294" s="134">
        <f>SUM(R295:R335)</f>
        <v>0.16888</v>
      </c>
      <c r="S294" s="133"/>
      <c r="T294" s="135">
        <f>SUM(T295:T335)</f>
        <v>6.2E-4</v>
      </c>
      <c r="AR294" s="128" t="s">
        <v>80</v>
      </c>
      <c r="AT294" s="136" t="s">
        <v>70</v>
      </c>
      <c r="AU294" s="136" t="s">
        <v>78</v>
      </c>
      <c r="AY294" s="128" t="s">
        <v>123</v>
      </c>
      <c r="BK294" s="137">
        <f>SUM(BK295:BK335)</f>
        <v>0</v>
      </c>
    </row>
    <row r="295" spans="1:65" s="2" customFormat="1" ht="24" x14ac:dyDescent="0.2">
      <c r="A295" s="29"/>
      <c r="B295" s="140"/>
      <c r="C295" s="141" t="s">
        <v>529</v>
      </c>
      <c r="D295" s="141" t="s">
        <v>126</v>
      </c>
      <c r="E295" s="142" t="s">
        <v>1085</v>
      </c>
      <c r="F295" s="143" t="s">
        <v>1086</v>
      </c>
      <c r="G295" s="144" t="s">
        <v>129</v>
      </c>
      <c r="H295" s="145">
        <v>218</v>
      </c>
      <c r="I295" s="146"/>
      <c r="J295" s="147">
        <f>ROUND(I295*H295,2)</f>
        <v>0</v>
      </c>
      <c r="K295" s="143" t="s">
        <v>130</v>
      </c>
      <c r="L295" s="30"/>
      <c r="M295" s="148" t="s">
        <v>1</v>
      </c>
      <c r="N295" s="149" t="s">
        <v>36</v>
      </c>
      <c r="O295" s="55"/>
      <c r="P295" s="150">
        <f>O295*H295</f>
        <v>0</v>
      </c>
      <c r="Q295" s="150">
        <v>0</v>
      </c>
      <c r="R295" s="150">
        <f>Q295*H295</f>
        <v>0</v>
      </c>
      <c r="S295" s="150">
        <v>0</v>
      </c>
      <c r="T295" s="151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52" t="s">
        <v>189</v>
      </c>
      <c r="AT295" s="152" t="s">
        <v>126</v>
      </c>
      <c r="AU295" s="152" t="s">
        <v>80</v>
      </c>
      <c r="AY295" s="14" t="s">
        <v>123</v>
      </c>
      <c r="BE295" s="153">
        <f>IF(N295="základní",J295,0)</f>
        <v>0</v>
      </c>
      <c r="BF295" s="153">
        <f>IF(N295="snížená",J295,0)</f>
        <v>0</v>
      </c>
      <c r="BG295" s="153">
        <f>IF(N295="zákl. přenesená",J295,0)</f>
        <v>0</v>
      </c>
      <c r="BH295" s="153">
        <f>IF(N295="sníž. přenesená",J295,0)</f>
        <v>0</v>
      </c>
      <c r="BI295" s="153">
        <f>IF(N295="nulová",J295,0)</f>
        <v>0</v>
      </c>
      <c r="BJ295" s="14" t="s">
        <v>78</v>
      </c>
      <c r="BK295" s="153">
        <f>ROUND(I295*H295,2)</f>
        <v>0</v>
      </c>
      <c r="BL295" s="14" t="s">
        <v>189</v>
      </c>
      <c r="BM295" s="152" t="s">
        <v>1087</v>
      </c>
    </row>
    <row r="296" spans="1:65" s="2" customFormat="1" ht="16.5" customHeight="1" x14ac:dyDescent="0.2">
      <c r="A296" s="29"/>
      <c r="B296" s="140"/>
      <c r="C296" s="163" t="s">
        <v>1088</v>
      </c>
      <c r="D296" s="163" t="s">
        <v>120</v>
      </c>
      <c r="E296" s="164" t="s">
        <v>1089</v>
      </c>
      <c r="F296" s="165" t="s">
        <v>1090</v>
      </c>
      <c r="G296" s="166" t="s">
        <v>231</v>
      </c>
      <c r="H296" s="167">
        <v>53</v>
      </c>
      <c r="I296" s="168"/>
      <c r="J296" s="169">
        <f>ROUND(I296*H296,2)</f>
        <v>0</v>
      </c>
      <c r="K296" s="165" t="s">
        <v>130</v>
      </c>
      <c r="L296" s="170"/>
      <c r="M296" s="171" t="s">
        <v>1</v>
      </c>
      <c r="N296" s="172" t="s">
        <v>36</v>
      </c>
      <c r="O296" s="55"/>
      <c r="P296" s="150">
        <f>O296*H296</f>
        <v>0</v>
      </c>
      <c r="Q296" s="150">
        <v>1E-3</v>
      </c>
      <c r="R296" s="150">
        <f>Q296*H296</f>
        <v>5.2999999999999999E-2</v>
      </c>
      <c r="S296" s="150">
        <v>0</v>
      </c>
      <c r="T296" s="151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52" t="s">
        <v>417</v>
      </c>
      <c r="AT296" s="152" t="s">
        <v>120</v>
      </c>
      <c r="AU296" s="152" t="s">
        <v>80</v>
      </c>
      <c r="AY296" s="14" t="s">
        <v>123</v>
      </c>
      <c r="BE296" s="153">
        <f>IF(N296="základní",J296,0)</f>
        <v>0</v>
      </c>
      <c r="BF296" s="153">
        <f>IF(N296="snížená",J296,0)</f>
        <v>0</v>
      </c>
      <c r="BG296" s="153">
        <f>IF(N296="zákl. přenesená",J296,0)</f>
        <v>0</v>
      </c>
      <c r="BH296" s="153">
        <f>IF(N296="sníž. přenesená",J296,0)</f>
        <v>0</v>
      </c>
      <c r="BI296" s="153">
        <f>IF(N296="nulová",J296,0)</f>
        <v>0</v>
      </c>
      <c r="BJ296" s="14" t="s">
        <v>78</v>
      </c>
      <c r="BK296" s="153">
        <f>ROUND(I296*H296,2)</f>
        <v>0</v>
      </c>
      <c r="BL296" s="14" t="s">
        <v>417</v>
      </c>
      <c r="BM296" s="152" t="s">
        <v>1091</v>
      </c>
    </row>
    <row r="297" spans="1:65" s="2" customFormat="1" ht="29.25" x14ac:dyDescent="0.2">
      <c r="A297" s="29"/>
      <c r="B297" s="30"/>
      <c r="C297" s="29"/>
      <c r="D297" s="154" t="s">
        <v>133</v>
      </c>
      <c r="E297" s="29"/>
      <c r="F297" s="155" t="s">
        <v>1092</v>
      </c>
      <c r="G297" s="29"/>
      <c r="H297" s="29"/>
      <c r="I297" s="156"/>
      <c r="J297" s="29"/>
      <c r="K297" s="29"/>
      <c r="L297" s="30"/>
      <c r="M297" s="157"/>
      <c r="N297" s="158"/>
      <c r="O297" s="55"/>
      <c r="P297" s="55"/>
      <c r="Q297" s="55"/>
      <c r="R297" s="55"/>
      <c r="S297" s="55"/>
      <c r="T297" s="56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T297" s="14" t="s">
        <v>133</v>
      </c>
      <c r="AU297" s="14" t="s">
        <v>80</v>
      </c>
    </row>
    <row r="298" spans="1:65" s="2" customFormat="1" ht="16.5" customHeight="1" x14ac:dyDescent="0.2">
      <c r="A298" s="29"/>
      <c r="B298" s="140"/>
      <c r="C298" s="163" t="s">
        <v>532</v>
      </c>
      <c r="D298" s="163" t="s">
        <v>120</v>
      </c>
      <c r="E298" s="164" t="s">
        <v>1093</v>
      </c>
      <c r="F298" s="165" t="s">
        <v>1094</v>
      </c>
      <c r="G298" s="166" t="s">
        <v>175</v>
      </c>
      <c r="H298" s="167">
        <v>12</v>
      </c>
      <c r="I298" s="168"/>
      <c r="J298" s="169">
        <f>ROUND(I298*H298,2)</f>
        <v>0</v>
      </c>
      <c r="K298" s="165" t="s">
        <v>130</v>
      </c>
      <c r="L298" s="170"/>
      <c r="M298" s="171" t="s">
        <v>1</v>
      </c>
      <c r="N298" s="172" t="s">
        <v>36</v>
      </c>
      <c r="O298" s="55"/>
      <c r="P298" s="150">
        <f>O298*H298</f>
        <v>0</v>
      </c>
      <c r="Q298" s="150">
        <v>1.3999999999999999E-4</v>
      </c>
      <c r="R298" s="150">
        <f>Q298*H298</f>
        <v>1.6799999999999999E-3</v>
      </c>
      <c r="S298" s="150">
        <v>0</v>
      </c>
      <c r="T298" s="151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52" t="s">
        <v>417</v>
      </c>
      <c r="AT298" s="152" t="s">
        <v>120</v>
      </c>
      <c r="AU298" s="152" t="s">
        <v>80</v>
      </c>
      <c r="AY298" s="14" t="s">
        <v>123</v>
      </c>
      <c r="BE298" s="153">
        <f>IF(N298="základní",J298,0)</f>
        <v>0</v>
      </c>
      <c r="BF298" s="153">
        <f>IF(N298="snížená",J298,0)</f>
        <v>0</v>
      </c>
      <c r="BG298" s="153">
        <f>IF(N298="zákl. přenesená",J298,0)</f>
        <v>0</v>
      </c>
      <c r="BH298" s="153">
        <f>IF(N298="sníž. přenesená",J298,0)</f>
        <v>0</v>
      </c>
      <c r="BI298" s="153">
        <f>IF(N298="nulová",J298,0)</f>
        <v>0</v>
      </c>
      <c r="BJ298" s="14" t="s">
        <v>78</v>
      </c>
      <c r="BK298" s="153">
        <f>ROUND(I298*H298,2)</f>
        <v>0</v>
      </c>
      <c r="BL298" s="14" t="s">
        <v>417</v>
      </c>
      <c r="BM298" s="152" t="s">
        <v>1095</v>
      </c>
    </row>
    <row r="299" spans="1:65" s="2" customFormat="1" ht="29.25" x14ac:dyDescent="0.2">
      <c r="A299" s="29"/>
      <c r="B299" s="30"/>
      <c r="C299" s="29"/>
      <c r="D299" s="154" t="s">
        <v>133</v>
      </c>
      <c r="E299" s="29"/>
      <c r="F299" s="155" t="s">
        <v>1096</v>
      </c>
      <c r="G299" s="29"/>
      <c r="H299" s="29"/>
      <c r="I299" s="156"/>
      <c r="J299" s="29"/>
      <c r="K299" s="29"/>
      <c r="L299" s="30"/>
      <c r="M299" s="157"/>
      <c r="N299" s="158"/>
      <c r="O299" s="55"/>
      <c r="P299" s="55"/>
      <c r="Q299" s="55"/>
      <c r="R299" s="55"/>
      <c r="S299" s="55"/>
      <c r="T299" s="56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T299" s="14" t="s">
        <v>133</v>
      </c>
      <c r="AU299" s="14" t="s">
        <v>80</v>
      </c>
    </row>
    <row r="300" spans="1:65" s="2" customFormat="1" ht="16.5" customHeight="1" x14ac:dyDescent="0.2">
      <c r="A300" s="29"/>
      <c r="B300" s="140"/>
      <c r="C300" s="163" t="s">
        <v>1097</v>
      </c>
      <c r="D300" s="163" t="s">
        <v>120</v>
      </c>
      <c r="E300" s="164" t="s">
        <v>1098</v>
      </c>
      <c r="F300" s="165" t="s">
        <v>1099</v>
      </c>
      <c r="G300" s="166" t="s">
        <v>175</v>
      </c>
      <c r="H300" s="167">
        <v>4</v>
      </c>
      <c r="I300" s="168"/>
      <c r="J300" s="169">
        <f>ROUND(I300*H300,2)</f>
        <v>0</v>
      </c>
      <c r="K300" s="165" t="s">
        <v>130</v>
      </c>
      <c r="L300" s="170"/>
      <c r="M300" s="171" t="s">
        <v>1</v>
      </c>
      <c r="N300" s="172" t="s">
        <v>36</v>
      </c>
      <c r="O300" s="55"/>
      <c r="P300" s="150">
        <f>O300*H300</f>
        <v>0</v>
      </c>
      <c r="Q300" s="150">
        <v>1.3999999999999999E-4</v>
      </c>
      <c r="R300" s="150">
        <f>Q300*H300</f>
        <v>5.5999999999999995E-4</v>
      </c>
      <c r="S300" s="150">
        <v>0</v>
      </c>
      <c r="T300" s="151">
        <f>S300*H300</f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52" t="s">
        <v>417</v>
      </c>
      <c r="AT300" s="152" t="s">
        <v>120</v>
      </c>
      <c r="AU300" s="152" t="s">
        <v>80</v>
      </c>
      <c r="AY300" s="14" t="s">
        <v>123</v>
      </c>
      <c r="BE300" s="153">
        <f>IF(N300="základní",J300,0)</f>
        <v>0</v>
      </c>
      <c r="BF300" s="153">
        <f>IF(N300="snížená",J300,0)</f>
        <v>0</v>
      </c>
      <c r="BG300" s="153">
        <f>IF(N300="zákl. přenesená",J300,0)</f>
        <v>0</v>
      </c>
      <c r="BH300" s="153">
        <f>IF(N300="sníž. přenesená",J300,0)</f>
        <v>0</v>
      </c>
      <c r="BI300" s="153">
        <f>IF(N300="nulová",J300,0)</f>
        <v>0</v>
      </c>
      <c r="BJ300" s="14" t="s">
        <v>78</v>
      </c>
      <c r="BK300" s="153">
        <f>ROUND(I300*H300,2)</f>
        <v>0</v>
      </c>
      <c r="BL300" s="14" t="s">
        <v>417</v>
      </c>
      <c r="BM300" s="152" t="s">
        <v>1100</v>
      </c>
    </row>
    <row r="301" spans="1:65" s="2" customFormat="1" ht="29.25" x14ac:dyDescent="0.2">
      <c r="A301" s="29"/>
      <c r="B301" s="30"/>
      <c r="C301" s="29"/>
      <c r="D301" s="154" t="s">
        <v>133</v>
      </c>
      <c r="E301" s="29"/>
      <c r="F301" s="155" t="s">
        <v>1101</v>
      </c>
      <c r="G301" s="29"/>
      <c r="H301" s="29"/>
      <c r="I301" s="156"/>
      <c r="J301" s="29"/>
      <c r="K301" s="29"/>
      <c r="L301" s="30"/>
      <c r="M301" s="157"/>
      <c r="N301" s="158"/>
      <c r="O301" s="55"/>
      <c r="P301" s="55"/>
      <c r="Q301" s="55"/>
      <c r="R301" s="55"/>
      <c r="S301" s="55"/>
      <c r="T301" s="56"/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T301" s="14" t="s">
        <v>133</v>
      </c>
      <c r="AU301" s="14" t="s">
        <v>80</v>
      </c>
    </row>
    <row r="302" spans="1:65" s="2" customFormat="1" ht="21.75" customHeight="1" x14ac:dyDescent="0.2">
      <c r="A302" s="29"/>
      <c r="B302" s="140"/>
      <c r="C302" s="163" t="s">
        <v>536</v>
      </c>
      <c r="D302" s="163" t="s">
        <v>120</v>
      </c>
      <c r="E302" s="164" t="s">
        <v>1102</v>
      </c>
      <c r="F302" s="165" t="s">
        <v>1103</v>
      </c>
      <c r="G302" s="166" t="s">
        <v>175</v>
      </c>
      <c r="H302" s="167">
        <v>52</v>
      </c>
      <c r="I302" s="168"/>
      <c r="J302" s="169">
        <f>ROUND(I302*H302,2)</f>
        <v>0</v>
      </c>
      <c r="K302" s="165" t="s">
        <v>130</v>
      </c>
      <c r="L302" s="170"/>
      <c r="M302" s="171" t="s">
        <v>1</v>
      </c>
      <c r="N302" s="172" t="s">
        <v>36</v>
      </c>
      <c r="O302" s="55"/>
      <c r="P302" s="150">
        <f>O302*H302</f>
        <v>0</v>
      </c>
      <c r="Q302" s="150">
        <v>2.1000000000000001E-4</v>
      </c>
      <c r="R302" s="150">
        <f>Q302*H302</f>
        <v>1.0920000000000001E-2</v>
      </c>
      <c r="S302" s="150">
        <v>0</v>
      </c>
      <c r="T302" s="151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52" t="s">
        <v>417</v>
      </c>
      <c r="AT302" s="152" t="s">
        <v>120</v>
      </c>
      <c r="AU302" s="152" t="s">
        <v>80</v>
      </c>
      <c r="AY302" s="14" t="s">
        <v>123</v>
      </c>
      <c r="BE302" s="153">
        <f>IF(N302="základní",J302,0)</f>
        <v>0</v>
      </c>
      <c r="BF302" s="153">
        <f>IF(N302="snížená",J302,0)</f>
        <v>0</v>
      </c>
      <c r="BG302" s="153">
        <f>IF(N302="zákl. přenesená",J302,0)</f>
        <v>0</v>
      </c>
      <c r="BH302" s="153">
        <f>IF(N302="sníž. přenesená",J302,0)</f>
        <v>0</v>
      </c>
      <c r="BI302" s="153">
        <f>IF(N302="nulová",J302,0)</f>
        <v>0</v>
      </c>
      <c r="BJ302" s="14" t="s">
        <v>78</v>
      </c>
      <c r="BK302" s="153">
        <f>ROUND(I302*H302,2)</f>
        <v>0</v>
      </c>
      <c r="BL302" s="14" t="s">
        <v>417</v>
      </c>
      <c r="BM302" s="152" t="s">
        <v>1104</v>
      </c>
    </row>
    <row r="303" spans="1:65" s="2" customFormat="1" ht="29.25" x14ac:dyDescent="0.2">
      <c r="A303" s="29"/>
      <c r="B303" s="30"/>
      <c r="C303" s="29"/>
      <c r="D303" s="154" t="s">
        <v>133</v>
      </c>
      <c r="E303" s="29"/>
      <c r="F303" s="155" t="s">
        <v>1105</v>
      </c>
      <c r="G303" s="29"/>
      <c r="H303" s="29"/>
      <c r="I303" s="156"/>
      <c r="J303" s="29"/>
      <c r="K303" s="29"/>
      <c r="L303" s="30"/>
      <c r="M303" s="157"/>
      <c r="N303" s="158"/>
      <c r="O303" s="55"/>
      <c r="P303" s="55"/>
      <c r="Q303" s="55"/>
      <c r="R303" s="55"/>
      <c r="S303" s="55"/>
      <c r="T303" s="56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4" t="s">
        <v>133</v>
      </c>
      <c r="AU303" s="14" t="s">
        <v>80</v>
      </c>
    </row>
    <row r="304" spans="1:65" s="2" customFormat="1" ht="24" x14ac:dyDescent="0.2">
      <c r="A304" s="29"/>
      <c r="B304" s="140"/>
      <c r="C304" s="163" t="s">
        <v>1106</v>
      </c>
      <c r="D304" s="163" t="s">
        <v>120</v>
      </c>
      <c r="E304" s="164" t="s">
        <v>1107</v>
      </c>
      <c r="F304" s="165" t="s">
        <v>1108</v>
      </c>
      <c r="G304" s="166" t="s">
        <v>175</v>
      </c>
      <c r="H304" s="167">
        <v>2</v>
      </c>
      <c r="I304" s="168"/>
      <c r="J304" s="169">
        <f>ROUND(I304*H304,2)</f>
        <v>0</v>
      </c>
      <c r="K304" s="165" t="s">
        <v>130</v>
      </c>
      <c r="L304" s="170"/>
      <c r="M304" s="171" t="s">
        <v>1</v>
      </c>
      <c r="N304" s="172" t="s">
        <v>36</v>
      </c>
      <c r="O304" s="55"/>
      <c r="P304" s="150">
        <f>O304*H304</f>
        <v>0</v>
      </c>
      <c r="Q304" s="150">
        <v>1.6000000000000001E-4</v>
      </c>
      <c r="R304" s="150">
        <f>Q304*H304</f>
        <v>3.2000000000000003E-4</v>
      </c>
      <c r="S304" s="150">
        <v>0</v>
      </c>
      <c r="T304" s="151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52" t="s">
        <v>417</v>
      </c>
      <c r="AT304" s="152" t="s">
        <v>120</v>
      </c>
      <c r="AU304" s="152" t="s">
        <v>80</v>
      </c>
      <c r="AY304" s="14" t="s">
        <v>123</v>
      </c>
      <c r="BE304" s="153">
        <f>IF(N304="základní",J304,0)</f>
        <v>0</v>
      </c>
      <c r="BF304" s="153">
        <f>IF(N304="snížená",J304,0)</f>
        <v>0</v>
      </c>
      <c r="BG304" s="153">
        <f>IF(N304="zákl. přenesená",J304,0)</f>
        <v>0</v>
      </c>
      <c r="BH304" s="153">
        <f>IF(N304="sníž. přenesená",J304,0)</f>
        <v>0</v>
      </c>
      <c r="BI304" s="153">
        <f>IF(N304="nulová",J304,0)</f>
        <v>0</v>
      </c>
      <c r="BJ304" s="14" t="s">
        <v>78</v>
      </c>
      <c r="BK304" s="153">
        <f>ROUND(I304*H304,2)</f>
        <v>0</v>
      </c>
      <c r="BL304" s="14" t="s">
        <v>417</v>
      </c>
      <c r="BM304" s="152" t="s">
        <v>1109</v>
      </c>
    </row>
    <row r="305" spans="1:65" s="2" customFormat="1" ht="29.25" x14ac:dyDescent="0.2">
      <c r="A305" s="29"/>
      <c r="B305" s="30"/>
      <c r="C305" s="29"/>
      <c r="D305" s="154" t="s">
        <v>133</v>
      </c>
      <c r="E305" s="29"/>
      <c r="F305" s="155" t="s">
        <v>1110</v>
      </c>
      <c r="G305" s="29"/>
      <c r="H305" s="29"/>
      <c r="I305" s="156"/>
      <c r="J305" s="29"/>
      <c r="K305" s="29"/>
      <c r="L305" s="30"/>
      <c r="M305" s="157"/>
      <c r="N305" s="158"/>
      <c r="O305" s="55"/>
      <c r="P305" s="55"/>
      <c r="Q305" s="55"/>
      <c r="R305" s="55"/>
      <c r="S305" s="55"/>
      <c r="T305" s="56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T305" s="14" t="s">
        <v>133</v>
      </c>
      <c r="AU305" s="14" t="s">
        <v>80</v>
      </c>
    </row>
    <row r="306" spans="1:65" s="2" customFormat="1" ht="16.5" customHeight="1" x14ac:dyDescent="0.2">
      <c r="A306" s="29"/>
      <c r="B306" s="140"/>
      <c r="C306" s="163" t="s">
        <v>539</v>
      </c>
      <c r="D306" s="163" t="s">
        <v>120</v>
      </c>
      <c r="E306" s="164" t="s">
        <v>1111</v>
      </c>
      <c r="F306" s="165" t="s">
        <v>1112</v>
      </c>
      <c r="G306" s="166" t="s">
        <v>175</v>
      </c>
      <c r="H306" s="167">
        <v>8</v>
      </c>
      <c r="I306" s="168"/>
      <c r="J306" s="169">
        <f>ROUND(I306*H306,2)</f>
        <v>0</v>
      </c>
      <c r="K306" s="165" t="s">
        <v>130</v>
      </c>
      <c r="L306" s="170"/>
      <c r="M306" s="171" t="s">
        <v>1</v>
      </c>
      <c r="N306" s="172" t="s">
        <v>36</v>
      </c>
      <c r="O306" s="55"/>
      <c r="P306" s="150">
        <f>O306*H306</f>
        <v>0</v>
      </c>
      <c r="Q306" s="150">
        <v>2.2000000000000001E-4</v>
      </c>
      <c r="R306" s="150">
        <f>Q306*H306</f>
        <v>1.7600000000000001E-3</v>
      </c>
      <c r="S306" s="150">
        <v>0</v>
      </c>
      <c r="T306" s="151">
        <f>S306*H306</f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52" t="s">
        <v>417</v>
      </c>
      <c r="AT306" s="152" t="s">
        <v>120</v>
      </c>
      <c r="AU306" s="152" t="s">
        <v>80</v>
      </c>
      <c r="AY306" s="14" t="s">
        <v>123</v>
      </c>
      <c r="BE306" s="153">
        <f>IF(N306="základní",J306,0)</f>
        <v>0</v>
      </c>
      <c r="BF306" s="153">
        <f>IF(N306="snížená",J306,0)</f>
        <v>0</v>
      </c>
      <c r="BG306" s="153">
        <f>IF(N306="zákl. přenesená",J306,0)</f>
        <v>0</v>
      </c>
      <c r="BH306" s="153">
        <f>IF(N306="sníž. přenesená",J306,0)</f>
        <v>0</v>
      </c>
      <c r="BI306" s="153">
        <f>IF(N306="nulová",J306,0)</f>
        <v>0</v>
      </c>
      <c r="BJ306" s="14" t="s">
        <v>78</v>
      </c>
      <c r="BK306" s="153">
        <f>ROUND(I306*H306,2)</f>
        <v>0</v>
      </c>
      <c r="BL306" s="14" t="s">
        <v>417</v>
      </c>
      <c r="BM306" s="152" t="s">
        <v>1113</v>
      </c>
    </row>
    <row r="307" spans="1:65" s="2" customFormat="1" ht="29.25" x14ac:dyDescent="0.2">
      <c r="A307" s="29"/>
      <c r="B307" s="30"/>
      <c r="C307" s="29"/>
      <c r="D307" s="154" t="s">
        <v>133</v>
      </c>
      <c r="E307" s="29"/>
      <c r="F307" s="155" t="s">
        <v>1114</v>
      </c>
      <c r="G307" s="29"/>
      <c r="H307" s="29"/>
      <c r="I307" s="156"/>
      <c r="J307" s="29"/>
      <c r="K307" s="29"/>
      <c r="L307" s="30"/>
      <c r="M307" s="157"/>
      <c r="N307" s="158"/>
      <c r="O307" s="55"/>
      <c r="P307" s="55"/>
      <c r="Q307" s="55"/>
      <c r="R307" s="55"/>
      <c r="S307" s="55"/>
      <c r="T307" s="56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T307" s="14" t="s">
        <v>133</v>
      </c>
      <c r="AU307" s="14" t="s">
        <v>80</v>
      </c>
    </row>
    <row r="308" spans="1:65" s="2" customFormat="1" ht="16.5" customHeight="1" x14ac:dyDescent="0.2">
      <c r="A308" s="29"/>
      <c r="B308" s="140"/>
      <c r="C308" s="163" t="s">
        <v>1115</v>
      </c>
      <c r="D308" s="163" t="s">
        <v>120</v>
      </c>
      <c r="E308" s="164" t="s">
        <v>1116</v>
      </c>
      <c r="F308" s="165" t="s">
        <v>1117</v>
      </c>
      <c r="G308" s="166" t="s">
        <v>175</v>
      </c>
      <c r="H308" s="167">
        <v>6</v>
      </c>
      <c r="I308" s="168"/>
      <c r="J308" s="169">
        <f>ROUND(I308*H308,2)</f>
        <v>0</v>
      </c>
      <c r="K308" s="165" t="s">
        <v>130</v>
      </c>
      <c r="L308" s="170"/>
      <c r="M308" s="171" t="s">
        <v>1</v>
      </c>
      <c r="N308" s="172" t="s">
        <v>36</v>
      </c>
      <c r="O308" s="55"/>
      <c r="P308" s="150">
        <f>O308*H308</f>
        <v>0</v>
      </c>
      <c r="Q308" s="150">
        <v>6.2E-4</v>
      </c>
      <c r="R308" s="150">
        <f>Q308*H308</f>
        <v>3.7200000000000002E-3</v>
      </c>
      <c r="S308" s="150">
        <v>0</v>
      </c>
      <c r="T308" s="151">
        <f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52" t="s">
        <v>417</v>
      </c>
      <c r="AT308" s="152" t="s">
        <v>120</v>
      </c>
      <c r="AU308" s="152" t="s">
        <v>80</v>
      </c>
      <c r="AY308" s="14" t="s">
        <v>123</v>
      </c>
      <c r="BE308" s="153">
        <f>IF(N308="základní",J308,0)</f>
        <v>0</v>
      </c>
      <c r="BF308" s="153">
        <f>IF(N308="snížená",J308,0)</f>
        <v>0</v>
      </c>
      <c r="BG308" s="153">
        <f>IF(N308="zákl. přenesená",J308,0)</f>
        <v>0</v>
      </c>
      <c r="BH308" s="153">
        <f>IF(N308="sníž. přenesená",J308,0)</f>
        <v>0</v>
      </c>
      <c r="BI308" s="153">
        <f>IF(N308="nulová",J308,0)</f>
        <v>0</v>
      </c>
      <c r="BJ308" s="14" t="s">
        <v>78</v>
      </c>
      <c r="BK308" s="153">
        <f>ROUND(I308*H308,2)</f>
        <v>0</v>
      </c>
      <c r="BL308" s="14" t="s">
        <v>417</v>
      </c>
      <c r="BM308" s="152" t="s">
        <v>1118</v>
      </c>
    </row>
    <row r="309" spans="1:65" s="2" customFormat="1" ht="29.25" x14ac:dyDescent="0.2">
      <c r="A309" s="29"/>
      <c r="B309" s="30"/>
      <c r="C309" s="29"/>
      <c r="D309" s="154" t="s">
        <v>133</v>
      </c>
      <c r="E309" s="29"/>
      <c r="F309" s="155" t="s">
        <v>1119</v>
      </c>
      <c r="G309" s="29"/>
      <c r="H309" s="29"/>
      <c r="I309" s="156"/>
      <c r="J309" s="29"/>
      <c r="K309" s="29"/>
      <c r="L309" s="30"/>
      <c r="M309" s="157"/>
      <c r="N309" s="158"/>
      <c r="O309" s="55"/>
      <c r="P309" s="55"/>
      <c r="Q309" s="55"/>
      <c r="R309" s="55"/>
      <c r="S309" s="55"/>
      <c r="T309" s="56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T309" s="14" t="s">
        <v>133</v>
      </c>
      <c r="AU309" s="14" t="s">
        <v>80</v>
      </c>
    </row>
    <row r="310" spans="1:65" s="2" customFormat="1" ht="16.5" customHeight="1" x14ac:dyDescent="0.2">
      <c r="A310" s="29"/>
      <c r="B310" s="140"/>
      <c r="C310" s="163" t="s">
        <v>543</v>
      </c>
      <c r="D310" s="163" t="s">
        <v>120</v>
      </c>
      <c r="E310" s="164" t="s">
        <v>1120</v>
      </c>
      <c r="F310" s="165" t="s">
        <v>1121</v>
      </c>
      <c r="G310" s="166" t="s">
        <v>175</v>
      </c>
      <c r="H310" s="167">
        <v>4</v>
      </c>
      <c r="I310" s="168"/>
      <c r="J310" s="169">
        <f>ROUND(I310*H310,2)</f>
        <v>0</v>
      </c>
      <c r="K310" s="165" t="s">
        <v>130</v>
      </c>
      <c r="L310" s="170"/>
      <c r="M310" s="171" t="s">
        <v>1</v>
      </c>
      <c r="N310" s="172" t="s">
        <v>36</v>
      </c>
      <c r="O310" s="55"/>
      <c r="P310" s="150">
        <f>O310*H310</f>
        <v>0</v>
      </c>
      <c r="Q310" s="150">
        <v>2.2000000000000001E-4</v>
      </c>
      <c r="R310" s="150">
        <f>Q310*H310</f>
        <v>8.8000000000000003E-4</v>
      </c>
      <c r="S310" s="150">
        <v>0</v>
      </c>
      <c r="T310" s="151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52" t="s">
        <v>417</v>
      </c>
      <c r="AT310" s="152" t="s">
        <v>120</v>
      </c>
      <c r="AU310" s="152" t="s">
        <v>80</v>
      </c>
      <c r="AY310" s="14" t="s">
        <v>123</v>
      </c>
      <c r="BE310" s="153">
        <f>IF(N310="základní",J310,0)</f>
        <v>0</v>
      </c>
      <c r="BF310" s="153">
        <f>IF(N310="snížená",J310,0)</f>
        <v>0</v>
      </c>
      <c r="BG310" s="153">
        <f>IF(N310="zákl. přenesená",J310,0)</f>
        <v>0</v>
      </c>
      <c r="BH310" s="153">
        <f>IF(N310="sníž. přenesená",J310,0)</f>
        <v>0</v>
      </c>
      <c r="BI310" s="153">
        <f>IF(N310="nulová",J310,0)</f>
        <v>0</v>
      </c>
      <c r="BJ310" s="14" t="s">
        <v>78</v>
      </c>
      <c r="BK310" s="153">
        <f>ROUND(I310*H310,2)</f>
        <v>0</v>
      </c>
      <c r="BL310" s="14" t="s">
        <v>417</v>
      </c>
      <c r="BM310" s="152" t="s">
        <v>1122</v>
      </c>
    </row>
    <row r="311" spans="1:65" s="2" customFormat="1" ht="29.25" x14ac:dyDescent="0.2">
      <c r="A311" s="29"/>
      <c r="B311" s="30"/>
      <c r="C311" s="29"/>
      <c r="D311" s="154" t="s">
        <v>133</v>
      </c>
      <c r="E311" s="29"/>
      <c r="F311" s="155" t="s">
        <v>1123</v>
      </c>
      <c r="G311" s="29"/>
      <c r="H311" s="29"/>
      <c r="I311" s="156"/>
      <c r="J311" s="29"/>
      <c r="K311" s="29"/>
      <c r="L311" s="30"/>
      <c r="M311" s="157"/>
      <c r="N311" s="158"/>
      <c r="O311" s="55"/>
      <c r="P311" s="55"/>
      <c r="Q311" s="55"/>
      <c r="R311" s="55"/>
      <c r="S311" s="55"/>
      <c r="T311" s="56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T311" s="14" t="s">
        <v>133</v>
      </c>
      <c r="AU311" s="14" t="s">
        <v>80</v>
      </c>
    </row>
    <row r="312" spans="1:65" s="2" customFormat="1" ht="16.5" customHeight="1" x14ac:dyDescent="0.2">
      <c r="A312" s="29"/>
      <c r="B312" s="140"/>
      <c r="C312" s="163" t="s">
        <v>1124</v>
      </c>
      <c r="D312" s="163" t="s">
        <v>120</v>
      </c>
      <c r="E312" s="164" t="s">
        <v>1125</v>
      </c>
      <c r="F312" s="165" t="s">
        <v>1126</v>
      </c>
      <c r="G312" s="166" t="s">
        <v>175</v>
      </c>
      <c r="H312" s="167">
        <v>4</v>
      </c>
      <c r="I312" s="168"/>
      <c r="J312" s="169">
        <f>ROUND(I312*H312,2)</f>
        <v>0</v>
      </c>
      <c r="K312" s="165" t="s">
        <v>130</v>
      </c>
      <c r="L312" s="170"/>
      <c r="M312" s="171" t="s">
        <v>1</v>
      </c>
      <c r="N312" s="172" t="s">
        <v>36</v>
      </c>
      <c r="O312" s="55"/>
      <c r="P312" s="150">
        <f>O312*H312</f>
        <v>0</v>
      </c>
      <c r="Q312" s="150">
        <v>2.5999999999999998E-4</v>
      </c>
      <c r="R312" s="150">
        <f>Q312*H312</f>
        <v>1.0399999999999999E-3</v>
      </c>
      <c r="S312" s="150">
        <v>0</v>
      </c>
      <c r="T312" s="151">
        <f>S312*H312</f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52" t="s">
        <v>417</v>
      </c>
      <c r="AT312" s="152" t="s">
        <v>120</v>
      </c>
      <c r="AU312" s="152" t="s">
        <v>80</v>
      </c>
      <c r="AY312" s="14" t="s">
        <v>123</v>
      </c>
      <c r="BE312" s="153">
        <f>IF(N312="základní",J312,0)</f>
        <v>0</v>
      </c>
      <c r="BF312" s="153">
        <f>IF(N312="snížená",J312,0)</f>
        <v>0</v>
      </c>
      <c r="BG312" s="153">
        <f>IF(N312="zákl. přenesená",J312,0)</f>
        <v>0</v>
      </c>
      <c r="BH312" s="153">
        <f>IF(N312="sníž. přenesená",J312,0)</f>
        <v>0</v>
      </c>
      <c r="BI312" s="153">
        <f>IF(N312="nulová",J312,0)</f>
        <v>0</v>
      </c>
      <c r="BJ312" s="14" t="s">
        <v>78</v>
      </c>
      <c r="BK312" s="153">
        <f>ROUND(I312*H312,2)</f>
        <v>0</v>
      </c>
      <c r="BL312" s="14" t="s">
        <v>417</v>
      </c>
      <c r="BM312" s="152" t="s">
        <v>1127</v>
      </c>
    </row>
    <row r="313" spans="1:65" s="2" customFormat="1" ht="29.25" x14ac:dyDescent="0.2">
      <c r="A313" s="29"/>
      <c r="B313" s="30"/>
      <c r="C313" s="29"/>
      <c r="D313" s="154" t="s">
        <v>133</v>
      </c>
      <c r="E313" s="29"/>
      <c r="F313" s="155" t="s">
        <v>1128</v>
      </c>
      <c r="G313" s="29"/>
      <c r="H313" s="29"/>
      <c r="I313" s="156"/>
      <c r="J313" s="29"/>
      <c r="K313" s="29"/>
      <c r="L313" s="30"/>
      <c r="M313" s="157"/>
      <c r="N313" s="158"/>
      <c r="O313" s="55"/>
      <c r="P313" s="55"/>
      <c r="Q313" s="55"/>
      <c r="R313" s="55"/>
      <c r="S313" s="55"/>
      <c r="T313" s="56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T313" s="14" t="s">
        <v>133</v>
      </c>
      <c r="AU313" s="14" t="s">
        <v>80</v>
      </c>
    </row>
    <row r="314" spans="1:65" s="2" customFormat="1" ht="24" x14ac:dyDescent="0.2">
      <c r="A314" s="29"/>
      <c r="B314" s="140"/>
      <c r="C314" s="141" t="s">
        <v>417</v>
      </c>
      <c r="D314" s="141" t="s">
        <v>126</v>
      </c>
      <c r="E314" s="142" t="s">
        <v>1129</v>
      </c>
      <c r="F314" s="143" t="s">
        <v>1130</v>
      </c>
      <c r="G314" s="144" t="s">
        <v>1131</v>
      </c>
      <c r="H314" s="145">
        <v>4</v>
      </c>
      <c r="I314" s="146"/>
      <c r="J314" s="147">
        <f>ROUND(I314*H314,2)</f>
        <v>0</v>
      </c>
      <c r="K314" s="143" t="s">
        <v>130</v>
      </c>
      <c r="L314" s="30"/>
      <c r="M314" s="148" t="s">
        <v>1</v>
      </c>
      <c r="N314" s="149" t="s">
        <v>36</v>
      </c>
      <c r="O314" s="55"/>
      <c r="P314" s="150">
        <f>O314*H314</f>
        <v>0</v>
      </c>
      <c r="Q314" s="150">
        <v>0</v>
      </c>
      <c r="R314" s="150">
        <f>Q314*H314</f>
        <v>0</v>
      </c>
      <c r="S314" s="150">
        <v>0</v>
      </c>
      <c r="T314" s="151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52" t="s">
        <v>189</v>
      </c>
      <c r="AT314" s="152" t="s">
        <v>126</v>
      </c>
      <c r="AU314" s="152" t="s">
        <v>80</v>
      </c>
      <c r="AY314" s="14" t="s">
        <v>123</v>
      </c>
      <c r="BE314" s="153">
        <f>IF(N314="základní",J314,0)</f>
        <v>0</v>
      </c>
      <c r="BF314" s="153">
        <f>IF(N314="snížená",J314,0)</f>
        <v>0</v>
      </c>
      <c r="BG314" s="153">
        <f>IF(N314="zákl. přenesená",J314,0)</f>
        <v>0</v>
      </c>
      <c r="BH314" s="153">
        <f>IF(N314="sníž. přenesená",J314,0)</f>
        <v>0</v>
      </c>
      <c r="BI314" s="153">
        <f>IF(N314="nulová",J314,0)</f>
        <v>0</v>
      </c>
      <c r="BJ314" s="14" t="s">
        <v>78</v>
      </c>
      <c r="BK314" s="153">
        <f>ROUND(I314*H314,2)</f>
        <v>0</v>
      </c>
      <c r="BL314" s="14" t="s">
        <v>189</v>
      </c>
      <c r="BM314" s="152" t="s">
        <v>642</v>
      </c>
    </row>
    <row r="315" spans="1:65" s="2" customFormat="1" ht="16.5" customHeight="1" x14ac:dyDescent="0.2">
      <c r="A315" s="29"/>
      <c r="B315" s="140"/>
      <c r="C315" s="163" t="s">
        <v>546</v>
      </c>
      <c r="D315" s="163" t="s">
        <v>120</v>
      </c>
      <c r="E315" s="164" t="s">
        <v>1132</v>
      </c>
      <c r="F315" s="165" t="s">
        <v>1133</v>
      </c>
      <c r="G315" s="166" t="s">
        <v>175</v>
      </c>
      <c r="H315" s="167">
        <v>4</v>
      </c>
      <c r="I315" s="168"/>
      <c r="J315" s="169">
        <f>ROUND(I315*H315,2)</f>
        <v>0</v>
      </c>
      <c r="K315" s="165" t="s">
        <v>130</v>
      </c>
      <c r="L315" s="170"/>
      <c r="M315" s="171" t="s">
        <v>1</v>
      </c>
      <c r="N315" s="172" t="s">
        <v>36</v>
      </c>
      <c r="O315" s="55"/>
      <c r="P315" s="150">
        <f>O315*H315</f>
        <v>0</v>
      </c>
      <c r="Q315" s="150">
        <v>1.2999999999999999E-4</v>
      </c>
      <c r="R315" s="150">
        <f>Q315*H315</f>
        <v>5.1999999999999995E-4</v>
      </c>
      <c r="S315" s="150">
        <v>0</v>
      </c>
      <c r="T315" s="151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52" t="s">
        <v>417</v>
      </c>
      <c r="AT315" s="152" t="s">
        <v>120</v>
      </c>
      <c r="AU315" s="152" t="s">
        <v>80</v>
      </c>
      <c r="AY315" s="14" t="s">
        <v>123</v>
      </c>
      <c r="BE315" s="153">
        <f>IF(N315="základní",J315,0)</f>
        <v>0</v>
      </c>
      <c r="BF315" s="153">
        <f>IF(N315="snížená",J315,0)</f>
        <v>0</v>
      </c>
      <c r="BG315" s="153">
        <f>IF(N315="zákl. přenesená",J315,0)</f>
        <v>0</v>
      </c>
      <c r="BH315" s="153">
        <f>IF(N315="sníž. přenesená",J315,0)</f>
        <v>0</v>
      </c>
      <c r="BI315" s="153">
        <f>IF(N315="nulová",J315,0)</f>
        <v>0</v>
      </c>
      <c r="BJ315" s="14" t="s">
        <v>78</v>
      </c>
      <c r="BK315" s="153">
        <f>ROUND(I315*H315,2)</f>
        <v>0</v>
      </c>
      <c r="BL315" s="14" t="s">
        <v>417</v>
      </c>
      <c r="BM315" s="152" t="s">
        <v>1134</v>
      </c>
    </row>
    <row r="316" spans="1:65" s="2" customFormat="1" ht="29.25" x14ac:dyDescent="0.2">
      <c r="A316" s="29"/>
      <c r="B316" s="30"/>
      <c r="C316" s="29"/>
      <c r="D316" s="154" t="s">
        <v>133</v>
      </c>
      <c r="E316" s="29"/>
      <c r="F316" s="155" t="s">
        <v>1135</v>
      </c>
      <c r="G316" s="29"/>
      <c r="H316" s="29"/>
      <c r="I316" s="156"/>
      <c r="J316" s="29"/>
      <c r="K316" s="29"/>
      <c r="L316" s="30"/>
      <c r="M316" s="157"/>
      <c r="N316" s="158"/>
      <c r="O316" s="55"/>
      <c r="P316" s="55"/>
      <c r="Q316" s="55"/>
      <c r="R316" s="55"/>
      <c r="S316" s="55"/>
      <c r="T316" s="56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4" t="s">
        <v>133</v>
      </c>
      <c r="AU316" s="14" t="s">
        <v>80</v>
      </c>
    </row>
    <row r="317" spans="1:65" s="2" customFormat="1" ht="24" x14ac:dyDescent="0.2">
      <c r="A317" s="29"/>
      <c r="B317" s="140"/>
      <c r="C317" s="141" t="s">
        <v>1136</v>
      </c>
      <c r="D317" s="141" t="s">
        <v>126</v>
      </c>
      <c r="E317" s="142" t="s">
        <v>1137</v>
      </c>
      <c r="F317" s="143" t="s">
        <v>1138</v>
      </c>
      <c r="G317" s="144" t="s">
        <v>175</v>
      </c>
      <c r="H317" s="145">
        <v>4</v>
      </c>
      <c r="I317" s="146"/>
      <c r="J317" s="147">
        <f>ROUND(I317*H317,2)</f>
        <v>0</v>
      </c>
      <c r="K317" s="143" t="s">
        <v>130</v>
      </c>
      <c r="L317" s="30"/>
      <c r="M317" s="148" t="s">
        <v>1</v>
      </c>
      <c r="N317" s="149" t="s">
        <v>36</v>
      </c>
      <c r="O317" s="55"/>
      <c r="P317" s="150">
        <f>O317*H317</f>
        <v>0</v>
      </c>
      <c r="Q317" s="150">
        <v>0</v>
      </c>
      <c r="R317" s="150">
        <f>Q317*H317</f>
        <v>0</v>
      </c>
      <c r="S317" s="150">
        <v>0</v>
      </c>
      <c r="T317" s="151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2" t="s">
        <v>189</v>
      </c>
      <c r="AT317" s="152" t="s">
        <v>126</v>
      </c>
      <c r="AU317" s="152" t="s">
        <v>80</v>
      </c>
      <c r="AY317" s="14" t="s">
        <v>123</v>
      </c>
      <c r="BE317" s="153">
        <f>IF(N317="základní",J317,0)</f>
        <v>0</v>
      </c>
      <c r="BF317" s="153">
        <f>IF(N317="snížená",J317,0)</f>
        <v>0</v>
      </c>
      <c r="BG317" s="153">
        <f>IF(N317="zákl. přenesená",J317,0)</f>
        <v>0</v>
      </c>
      <c r="BH317" s="153">
        <f>IF(N317="sníž. přenesená",J317,0)</f>
        <v>0</v>
      </c>
      <c r="BI317" s="153">
        <f>IF(N317="nulová",J317,0)</f>
        <v>0</v>
      </c>
      <c r="BJ317" s="14" t="s">
        <v>78</v>
      </c>
      <c r="BK317" s="153">
        <f>ROUND(I317*H317,2)</f>
        <v>0</v>
      </c>
      <c r="BL317" s="14" t="s">
        <v>189</v>
      </c>
      <c r="BM317" s="152" t="s">
        <v>1139</v>
      </c>
    </row>
    <row r="318" spans="1:65" s="2" customFormat="1" ht="39" x14ac:dyDescent="0.2">
      <c r="A318" s="29"/>
      <c r="B318" s="30"/>
      <c r="C318" s="29"/>
      <c r="D318" s="154" t="s">
        <v>133</v>
      </c>
      <c r="E318" s="29"/>
      <c r="F318" s="155" t="s">
        <v>1140</v>
      </c>
      <c r="G318" s="29"/>
      <c r="H318" s="29"/>
      <c r="I318" s="156"/>
      <c r="J318" s="29"/>
      <c r="K318" s="29"/>
      <c r="L318" s="30"/>
      <c r="M318" s="157"/>
      <c r="N318" s="158"/>
      <c r="O318" s="55"/>
      <c r="P318" s="55"/>
      <c r="Q318" s="55"/>
      <c r="R318" s="55"/>
      <c r="S318" s="55"/>
      <c r="T318" s="56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T318" s="14" t="s">
        <v>133</v>
      </c>
      <c r="AU318" s="14" t="s">
        <v>80</v>
      </c>
    </row>
    <row r="319" spans="1:65" s="2" customFormat="1" ht="24" x14ac:dyDescent="0.2">
      <c r="A319" s="29"/>
      <c r="B319" s="140"/>
      <c r="C319" s="163" t="s">
        <v>550</v>
      </c>
      <c r="D319" s="163" t="s">
        <v>120</v>
      </c>
      <c r="E319" s="164" t="s">
        <v>1141</v>
      </c>
      <c r="F319" s="165" t="s">
        <v>1142</v>
      </c>
      <c r="G319" s="166" t="s">
        <v>175</v>
      </c>
      <c r="H319" s="167">
        <v>4</v>
      </c>
      <c r="I319" s="168"/>
      <c r="J319" s="169">
        <f>ROUND(I319*H319,2)</f>
        <v>0</v>
      </c>
      <c r="K319" s="165" t="s">
        <v>130</v>
      </c>
      <c r="L319" s="170"/>
      <c r="M319" s="171" t="s">
        <v>1</v>
      </c>
      <c r="N319" s="172" t="s">
        <v>36</v>
      </c>
      <c r="O319" s="55"/>
      <c r="P319" s="150">
        <f>O319*H319</f>
        <v>0</v>
      </c>
      <c r="Q319" s="150">
        <v>6.6E-3</v>
      </c>
      <c r="R319" s="150">
        <f>Q319*H319</f>
        <v>2.64E-2</v>
      </c>
      <c r="S319" s="150">
        <v>0</v>
      </c>
      <c r="T319" s="151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52" t="s">
        <v>417</v>
      </c>
      <c r="AT319" s="152" t="s">
        <v>120</v>
      </c>
      <c r="AU319" s="152" t="s">
        <v>80</v>
      </c>
      <c r="AY319" s="14" t="s">
        <v>123</v>
      </c>
      <c r="BE319" s="153">
        <f>IF(N319="základní",J319,0)</f>
        <v>0</v>
      </c>
      <c r="BF319" s="153">
        <f>IF(N319="snížená",J319,0)</f>
        <v>0</v>
      </c>
      <c r="BG319" s="153">
        <f>IF(N319="zákl. přenesená",J319,0)</f>
        <v>0</v>
      </c>
      <c r="BH319" s="153">
        <f>IF(N319="sníž. přenesená",J319,0)</f>
        <v>0</v>
      </c>
      <c r="BI319" s="153">
        <f>IF(N319="nulová",J319,0)</f>
        <v>0</v>
      </c>
      <c r="BJ319" s="14" t="s">
        <v>78</v>
      </c>
      <c r="BK319" s="153">
        <f>ROUND(I319*H319,2)</f>
        <v>0</v>
      </c>
      <c r="BL319" s="14" t="s">
        <v>417</v>
      </c>
      <c r="BM319" s="152" t="s">
        <v>1143</v>
      </c>
    </row>
    <row r="320" spans="1:65" s="2" customFormat="1" ht="29.25" x14ac:dyDescent="0.2">
      <c r="A320" s="29"/>
      <c r="B320" s="30"/>
      <c r="C320" s="29"/>
      <c r="D320" s="154" t="s">
        <v>133</v>
      </c>
      <c r="E320" s="29"/>
      <c r="F320" s="155" t="s">
        <v>1144</v>
      </c>
      <c r="G320" s="29"/>
      <c r="H320" s="29"/>
      <c r="I320" s="156"/>
      <c r="J320" s="29"/>
      <c r="K320" s="29"/>
      <c r="L320" s="30"/>
      <c r="M320" s="157"/>
      <c r="N320" s="158"/>
      <c r="O320" s="55"/>
      <c r="P320" s="55"/>
      <c r="Q320" s="55"/>
      <c r="R320" s="55"/>
      <c r="S320" s="55"/>
      <c r="T320" s="56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T320" s="14" t="s">
        <v>133</v>
      </c>
      <c r="AU320" s="14" t="s">
        <v>80</v>
      </c>
    </row>
    <row r="321" spans="1:65" s="2" customFormat="1" ht="24" x14ac:dyDescent="0.2">
      <c r="A321" s="29"/>
      <c r="B321" s="140"/>
      <c r="C321" s="141" t="s">
        <v>425</v>
      </c>
      <c r="D321" s="141" t="s">
        <v>126</v>
      </c>
      <c r="E321" s="142" t="s">
        <v>1145</v>
      </c>
      <c r="F321" s="143" t="s">
        <v>1146</v>
      </c>
      <c r="G321" s="144" t="s">
        <v>1131</v>
      </c>
      <c r="H321" s="145">
        <v>4</v>
      </c>
      <c r="I321" s="146"/>
      <c r="J321" s="147">
        <f>ROUND(I321*H321,2)</f>
        <v>0</v>
      </c>
      <c r="K321" s="143" t="s">
        <v>130</v>
      </c>
      <c r="L321" s="30"/>
      <c r="M321" s="148" t="s">
        <v>1</v>
      </c>
      <c r="N321" s="149" t="s">
        <v>36</v>
      </c>
      <c r="O321" s="55"/>
      <c r="P321" s="150">
        <f>O321*H321</f>
        <v>0</v>
      </c>
      <c r="Q321" s="150">
        <v>0</v>
      </c>
      <c r="R321" s="150">
        <f>Q321*H321</f>
        <v>0</v>
      </c>
      <c r="S321" s="150">
        <v>0</v>
      </c>
      <c r="T321" s="151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52" t="s">
        <v>189</v>
      </c>
      <c r="AT321" s="152" t="s">
        <v>126</v>
      </c>
      <c r="AU321" s="152" t="s">
        <v>80</v>
      </c>
      <c r="AY321" s="14" t="s">
        <v>123</v>
      </c>
      <c r="BE321" s="153">
        <f>IF(N321="základní",J321,0)</f>
        <v>0</v>
      </c>
      <c r="BF321" s="153">
        <f>IF(N321="snížená",J321,0)</f>
        <v>0</v>
      </c>
      <c r="BG321" s="153">
        <f>IF(N321="zákl. přenesená",J321,0)</f>
        <v>0</v>
      </c>
      <c r="BH321" s="153">
        <f>IF(N321="sníž. přenesená",J321,0)</f>
        <v>0</v>
      </c>
      <c r="BI321" s="153">
        <f>IF(N321="nulová",J321,0)</f>
        <v>0</v>
      </c>
      <c r="BJ321" s="14" t="s">
        <v>78</v>
      </c>
      <c r="BK321" s="153">
        <f>ROUND(I321*H321,2)</f>
        <v>0</v>
      </c>
      <c r="BL321" s="14" t="s">
        <v>189</v>
      </c>
      <c r="BM321" s="152" t="s">
        <v>660</v>
      </c>
    </row>
    <row r="322" spans="1:65" s="2" customFormat="1" ht="21.75" customHeight="1" x14ac:dyDescent="0.2">
      <c r="A322" s="29"/>
      <c r="B322" s="140"/>
      <c r="C322" s="163" t="s">
        <v>1147</v>
      </c>
      <c r="D322" s="163" t="s">
        <v>120</v>
      </c>
      <c r="E322" s="164" t="s">
        <v>1148</v>
      </c>
      <c r="F322" s="165" t="s">
        <v>1149</v>
      </c>
      <c r="G322" s="166" t="s">
        <v>175</v>
      </c>
      <c r="H322" s="167">
        <v>4</v>
      </c>
      <c r="I322" s="168"/>
      <c r="J322" s="169">
        <f>ROUND(I322*H322,2)</f>
        <v>0</v>
      </c>
      <c r="K322" s="165" t="s">
        <v>130</v>
      </c>
      <c r="L322" s="170"/>
      <c r="M322" s="171" t="s">
        <v>1</v>
      </c>
      <c r="N322" s="172" t="s">
        <v>36</v>
      </c>
      <c r="O322" s="55"/>
      <c r="P322" s="150">
        <f>O322*H322</f>
        <v>0</v>
      </c>
      <c r="Q322" s="150">
        <v>4.1999999999999997E-3</v>
      </c>
      <c r="R322" s="150">
        <f>Q322*H322</f>
        <v>1.6799999999999999E-2</v>
      </c>
      <c r="S322" s="150">
        <v>0</v>
      </c>
      <c r="T322" s="151">
        <f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52" t="s">
        <v>417</v>
      </c>
      <c r="AT322" s="152" t="s">
        <v>120</v>
      </c>
      <c r="AU322" s="152" t="s">
        <v>80</v>
      </c>
      <c r="AY322" s="14" t="s">
        <v>123</v>
      </c>
      <c r="BE322" s="153">
        <f>IF(N322="základní",J322,0)</f>
        <v>0</v>
      </c>
      <c r="BF322" s="153">
        <f>IF(N322="snížená",J322,0)</f>
        <v>0</v>
      </c>
      <c r="BG322" s="153">
        <f>IF(N322="zákl. přenesená",J322,0)</f>
        <v>0</v>
      </c>
      <c r="BH322" s="153">
        <f>IF(N322="sníž. přenesená",J322,0)</f>
        <v>0</v>
      </c>
      <c r="BI322" s="153">
        <f>IF(N322="nulová",J322,0)</f>
        <v>0</v>
      </c>
      <c r="BJ322" s="14" t="s">
        <v>78</v>
      </c>
      <c r="BK322" s="153">
        <f>ROUND(I322*H322,2)</f>
        <v>0</v>
      </c>
      <c r="BL322" s="14" t="s">
        <v>417</v>
      </c>
      <c r="BM322" s="152" t="s">
        <v>1150</v>
      </c>
    </row>
    <row r="323" spans="1:65" s="2" customFormat="1" ht="29.25" x14ac:dyDescent="0.2">
      <c r="A323" s="29"/>
      <c r="B323" s="30"/>
      <c r="C323" s="29"/>
      <c r="D323" s="154" t="s">
        <v>133</v>
      </c>
      <c r="E323" s="29"/>
      <c r="F323" s="155" t="s">
        <v>1151</v>
      </c>
      <c r="G323" s="29"/>
      <c r="H323" s="29"/>
      <c r="I323" s="156"/>
      <c r="J323" s="29"/>
      <c r="K323" s="29"/>
      <c r="L323" s="30"/>
      <c r="M323" s="157"/>
      <c r="N323" s="158"/>
      <c r="O323" s="55"/>
      <c r="P323" s="55"/>
      <c r="Q323" s="55"/>
      <c r="R323" s="55"/>
      <c r="S323" s="55"/>
      <c r="T323" s="56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T323" s="14" t="s">
        <v>133</v>
      </c>
      <c r="AU323" s="14" t="s">
        <v>80</v>
      </c>
    </row>
    <row r="324" spans="1:65" s="2" customFormat="1" ht="24" x14ac:dyDescent="0.2">
      <c r="A324" s="29"/>
      <c r="B324" s="140"/>
      <c r="C324" s="163" t="s">
        <v>555</v>
      </c>
      <c r="D324" s="163" t="s">
        <v>120</v>
      </c>
      <c r="E324" s="164" t="s">
        <v>1152</v>
      </c>
      <c r="F324" s="165" t="s">
        <v>1153</v>
      </c>
      <c r="G324" s="166" t="s">
        <v>175</v>
      </c>
      <c r="H324" s="167">
        <v>4</v>
      </c>
      <c r="I324" s="168"/>
      <c r="J324" s="169">
        <f>ROUND(I324*H324,2)</f>
        <v>0</v>
      </c>
      <c r="K324" s="165" t="s">
        <v>130</v>
      </c>
      <c r="L324" s="170"/>
      <c r="M324" s="171" t="s">
        <v>1</v>
      </c>
      <c r="N324" s="172" t="s">
        <v>36</v>
      </c>
      <c r="O324" s="55"/>
      <c r="P324" s="150">
        <f>O324*H324</f>
        <v>0</v>
      </c>
      <c r="Q324" s="150">
        <v>3.2000000000000003E-4</v>
      </c>
      <c r="R324" s="150">
        <f>Q324*H324</f>
        <v>1.2800000000000001E-3</v>
      </c>
      <c r="S324" s="150">
        <v>0</v>
      </c>
      <c r="T324" s="151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52" t="s">
        <v>417</v>
      </c>
      <c r="AT324" s="152" t="s">
        <v>120</v>
      </c>
      <c r="AU324" s="152" t="s">
        <v>80</v>
      </c>
      <c r="AY324" s="14" t="s">
        <v>123</v>
      </c>
      <c r="BE324" s="153">
        <f>IF(N324="základní",J324,0)</f>
        <v>0</v>
      </c>
      <c r="BF324" s="153">
        <f>IF(N324="snížená",J324,0)</f>
        <v>0</v>
      </c>
      <c r="BG324" s="153">
        <f>IF(N324="zákl. přenesená",J324,0)</f>
        <v>0</v>
      </c>
      <c r="BH324" s="153">
        <f>IF(N324="sníž. přenesená",J324,0)</f>
        <v>0</v>
      </c>
      <c r="BI324" s="153">
        <f>IF(N324="nulová",J324,0)</f>
        <v>0</v>
      </c>
      <c r="BJ324" s="14" t="s">
        <v>78</v>
      </c>
      <c r="BK324" s="153">
        <f>ROUND(I324*H324,2)</f>
        <v>0</v>
      </c>
      <c r="BL324" s="14" t="s">
        <v>417</v>
      </c>
      <c r="BM324" s="152" t="s">
        <v>1154</v>
      </c>
    </row>
    <row r="325" spans="1:65" s="2" customFormat="1" ht="29.25" x14ac:dyDescent="0.2">
      <c r="A325" s="29"/>
      <c r="B325" s="30"/>
      <c r="C325" s="29"/>
      <c r="D325" s="154" t="s">
        <v>133</v>
      </c>
      <c r="E325" s="29"/>
      <c r="F325" s="155" t="s">
        <v>1155</v>
      </c>
      <c r="G325" s="29"/>
      <c r="H325" s="29"/>
      <c r="I325" s="156"/>
      <c r="J325" s="29"/>
      <c r="K325" s="29"/>
      <c r="L325" s="30"/>
      <c r="M325" s="157"/>
      <c r="N325" s="158"/>
      <c r="O325" s="55"/>
      <c r="P325" s="55"/>
      <c r="Q325" s="55"/>
      <c r="R325" s="55"/>
      <c r="S325" s="55"/>
      <c r="T325" s="56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T325" s="14" t="s">
        <v>133</v>
      </c>
      <c r="AU325" s="14" t="s">
        <v>80</v>
      </c>
    </row>
    <row r="326" spans="1:65" s="2" customFormat="1" ht="21.75" customHeight="1" x14ac:dyDescent="0.2">
      <c r="A326" s="29"/>
      <c r="B326" s="140"/>
      <c r="C326" s="141" t="s">
        <v>208</v>
      </c>
      <c r="D326" s="141" t="s">
        <v>126</v>
      </c>
      <c r="E326" s="142" t="s">
        <v>1156</v>
      </c>
      <c r="F326" s="143" t="s">
        <v>1157</v>
      </c>
      <c r="G326" s="144" t="s">
        <v>1131</v>
      </c>
      <c r="H326" s="145">
        <v>4</v>
      </c>
      <c r="I326" s="146"/>
      <c r="J326" s="147">
        <f t="shared" ref="J326:J334" si="80">ROUND(I326*H326,2)</f>
        <v>0</v>
      </c>
      <c r="K326" s="143" t="s">
        <v>130</v>
      </c>
      <c r="L326" s="30"/>
      <c r="M326" s="148" t="s">
        <v>1</v>
      </c>
      <c r="N326" s="149" t="s">
        <v>36</v>
      </c>
      <c r="O326" s="55"/>
      <c r="P326" s="150">
        <f t="shared" ref="P326:P334" si="81">O326*H326</f>
        <v>0</v>
      </c>
      <c r="Q326" s="150">
        <v>0</v>
      </c>
      <c r="R326" s="150">
        <f t="shared" ref="R326:R334" si="82">Q326*H326</f>
        <v>0</v>
      </c>
      <c r="S326" s="150">
        <v>0</v>
      </c>
      <c r="T326" s="151">
        <f t="shared" ref="T326:T334" si="83">S326*H326</f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52" t="s">
        <v>189</v>
      </c>
      <c r="AT326" s="152" t="s">
        <v>126</v>
      </c>
      <c r="AU326" s="152" t="s">
        <v>80</v>
      </c>
      <c r="AY326" s="14" t="s">
        <v>123</v>
      </c>
      <c r="BE326" s="153">
        <f t="shared" ref="BE326:BE334" si="84">IF(N326="základní",J326,0)</f>
        <v>0</v>
      </c>
      <c r="BF326" s="153">
        <f t="shared" ref="BF326:BF334" si="85">IF(N326="snížená",J326,0)</f>
        <v>0</v>
      </c>
      <c r="BG326" s="153">
        <f t="shared" ref="BG326:BG334" si="86">IF(N326="zákl. přenesená",J326,0)</f>
        <v>0</v>
      </c>
      <c r="BH326" s="153">
        <f t="shared" ref="BH326:BH334" si="87">IF(N326="sníž. přenesená",J326,0)</f>
        <v>0</v>
      </c>
      <c r="BI326" s="153">
        <f t="shared" ref="BI326:BI334" si="88">IF(N326="nulová",J326,0)</f>
        <v>0</v>
      </c>
      <c r="BJ326" s="14" t="s">
        <v>78</v>
      </c>
      <c r="BK326" s="153">
        <f t="shared" ref="BK326:BK334" si="89">ROUND(I326*H326,2)</f>
        <v>0</v>
      </c>
      <c r="BL326" s="14" t="s">
        <v>189</v>
      </c>
      <c r="BM326" s="152" t="s">
        <v>1158</v>
      </c>
    </row>
    <row r="327" spans="1:65" s="2" customFormat="1" ht="16.5" customHeight="1" x14ac:dyDescent="0.2">
      <c r="A327" s="29"/>
      <c r="B327" s="140"/>
      <c r="C327" s="163" t="s">
        <v>223</v>
      </c>
      <c r="D327" s="163" t="s">
        <v>120</v>
      </c>
      <c r="E327" s="164" t="s">
        <v>1159</v>
      </c>
      <c r="F327" s="165" t="s">
        <v>1160</v>
      </c>
      <c r="G327" s="166" t="s">
        <v>175</v>
      </c>
      <c r="H327" s="167">
        <v>4</v>
      </c>
      <c r="I327" s="168"/>
      <c r="J327" s="169">
        <f t="shared" si="80"/>
        <v>0</v>
      </c>
      <c r="K327" s="165" t="s">
        <v>130</v>
      </c>
      <c r="L327" s="170"/>
      <c r="M327" s="171" t="s">
        <v>1</v>
      </c>
      <c r="N327" s="172" t="s">
        <v>36</v>
      </c>
      <c r="O327" s="55"/>
      <c r="P327" s="150">
        <f t="shared" si="81"/>
        <v>0</v>
      </c>
      <c r="Q327" s="150">
        <v>0</v>
      </c>
      <c r="R327" s="150">
        <f t="shared" si="82"/>
        <v>0</v>
      </c>
      <c r="S327" s="150">
        <v>0</v>
      </c>
      <c r="T327" s="151">
        <f t="shared" si="83"/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52" t="s">
        <v>218</v>
      </c>
      <c r="AT327" s="152" t="s">
        <v>120</v>
      </c>
      <c r="AU327" s="152" t="s">
        <v>80</v>
      </c>
      <c r="AY327" s="14" t="s">
        <v>123</v>
      </c>
      <c r="BE327" s="153">
        <f t="shared" si="84"/>
        <v>0</v>
      </c>
      <c r="BF327" s="153">
        <f t="shared" si="85"/>
        <v>0</v>
      </c>
      <c r="BG327" s="153">
        <f t="shared" si="86"/>
        <v>0</v>
      </c>
      <c r="BH327" s="153">
        <f t="shared" si="87"/>
        <v>0</v>
      </c>
      <c r="BI327" s="153">
        <f t="shared" si="88"/>
        <v>0</v>
      </c>
      <c r="BJ327" s="14" t="s">
        <v>78</v>
      </c>
      <c r="BK327" s="153">
        <f t="shared" si="89"/>
        <v>0</v>
      </c>
      <c r="BL327" s="14" t="s">
        <v>189</v>
      </c>
      <c r="BM327" s="152" t="s">
        <v>1161</v>
      </c>
    </row>
    <row r="328" spans="1:65" s="2" customFormat="1" ht="16.5" customHeight="1" x14ac:dyDescent="0.2">
      <c r="A328" s="29"/>
      <c r="B328" s="140"/>
      <c r="C328" s="141" t="s">
        <v>233</v>
      </c>
      <c r="D328" s="141" t="s">
        <v>126</v>
      </c>
      <c r="E328" s="142" t="s">
        <v>1162</v>
      </c>
      <c r="F328" s="143" t="s">
        <v>1163</v>
      </c>
      <c r="G328" s="144" t="s">
        <v>1131</v>
      </c>
      <c r="H328" s="145">
        <v>22</v>
      </c>
      <c r="I328" s="146"/>
      <c r="J328" s="147">
        <f t="shared" si="80"/>
        <v>0</v>
      </c>
      <c r="K328" s="143" t="s">
        <v>130</v>
      </c>
      <c r="L328" s="30"/>
      <c r="M328" s="148" t="s">
        <v>1</v>
      </c>
      <c r="N328" s="149" t="s">
        <v>36</v>
      </c>
      <c r="O328" s="55"/>
      <c r="P328" s="150">
        <f t="shared" si="81"/>
        <v>0</v>
      </c>
      <c r="Q328" s="150">
        <v>0</v>
      </c>
      <c r="R328" s="150">
        <f t="shared" si="82"/>
        <v>0</v>
      </c>
      <c r="S328" s="150">
        <v>0</v>
      </c>
      <c r="T328" s="151">
        <f t="shared" si="83"/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52" t="s">
        <v>189</v>
      </c>
      <c r="AT328" s="152" t="s">
        <v>126</v>
      </c>
      <c r="AU328" s="152" t="s">
        <v>80</v>
      </c>
      <c r="AY328" s="14" t="s">
        <v>123</v>
      </c>
      <c r="BE328" s="153">
        <f t="shared" si="84"/>
        <v>0</v>
      </c>
      <c r="BF328" s="153">
        <f t="shared" si="85"/>
        <v>0</v>
      </c>
      <c r="BG328" s="153">
        <f t="shared" si="86"/>
        <v>0</v>
      </c>
      <c r="BH328" s="153">
        <f t="shared" si="87"/>
        <v>0</v>
      </c>
      <c r="BI328" s="153">
        <f t="shared" si="88"/>
        <v>0</v>
      </c>
      <c r="BJ328" s="14" t="s">
        <v>78</v>
      </c>
      <c r="BK328" s="153">
        <f t="shared" si="89"/>
        <v>0</v>
      </c>
      <c r="BL328" s="14" t="s">
        <v>189</v>
      </c>
      <c r="BM328" s="152" t="s">
        <v>1164</v>
      </c>
    </row>
    <row r="329" spans="1:65" s="2" customFormat="1" ht="16.5" customHeight="1" x14ac:dyDescent="0.2">
      <c r="A329" s="29"/>
      <c r="B329" s="140"/>
      <c r="C329" s="163" t="s">
        <v>280</v>
      </c>
      <c r="D329" s="163" t="s">
        <v>120</v>
      </c>
      <c r="E329" s="164" t="s">
        <v>1165</v>
      </c>
      <c r="F329" s="165" t="s">
        <v>1166</v>
      </c>
      <c r="G329" s="166" t="s">
        <v>231</v>
      </c>
      <c r="H329" s="167">
        <v>50</v>
      </c>
      <c r="I329" s="168"/>
      <c r="J329" s="169">
        <f t="shared" si="80"/>
        <v>0</v>
      </c>
      <c r="K329" s="165" t="s">
        <v>130</v>
      </c>
      <c r="L329" s="170"/>
      <c r="M329" s="171" t="s">
        <v>1</v>
      </c>
      <c r="N329" s="172" t="s">
        <v>36</v>
      </c>
      <c r="O329" s="55"/>
      <c r="P329" s="150">
        <f t="shared" si="81"/>
        <v>0</v>
      </c>
      <c r="Q329" s="150">
        <v>1E-3</v>
      </c>
      <c r="R329" s="150">
        <f t="shared" si="82"/>
        <v>0.05</v>
      </c>
      <c r="S329" s="150">
        <v>0</v>
      </c>
      <c r="T329" s="151">
        <f t="shared" si="83"/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52" t="s">
        <v>218</v>
      </c>
      <c r="AT329" s="152" t="s">
        <v>120</v>
      </c>
      <c r="AU329" s="152" t="s">
        <v>80</v>
      </c>
      <c r="AY329" s="14" t="s">
        <v>123</v>
      </c>
      <c r="BE329" s="153">
        <f t="shared" si="84"/>
        <v>0</v>
      </c>
      <c r="BF329" s="153">
        <f t="shared" si="85"/>
        <v>0</v>
      </c>
      <c r="BG329" s="153">
        <f t="shared" si="86"/>
        <v>0</v>
      </c>
      <c r="BH329" s="153">
        <f t="shared" si="87"/>
        <v>0</v>
      </c>
      <c r="BI329" s="153">
        <f t="shared" si="88"/>
        <v>0</v>
      </c>
      <c r="BJ329" s="14" t="s">
        <v>78</v>
      </c>
      <c r="BK329" s="153">
        <f t="shared" si="89"/>
        <v>0</v>
      </c>
      <c r="BL329" s="14" t="s">
        <v>189</v>
      </c>
      <c r="BM329" s="152" t="s">
        <v>1167</v>
      </c>
    </row>
    <row r="330" spans="1:65" s="2" customFormat="1" ht="24" x14ac:dyDescent="0.2">
      <c r="A330" s="29"/>
      <c r="B330" s="140"/>
      <c r="C330" s="141" t="s">
        <v>289</v>
      </c>
      <c r="D330" s="141" t="s">
        <v>126</v>
      </c>
      <c r="E330" s="142" t="s">
        <v>1168</v>
      </c>
      <c r="F330" s="143" t="s">
        <v>1169</v>
      </c>
      <c r="G330" s="144" t="s">
        <v>1131</v>
      </c>
      <c r="H330" s="145">
        <v>1</v>
      </c>
      <c r="I330" s="146"/>
      <c r="J330" s="147">
        <f t="shared" si="80"/>
        <v>0</v>
      </c>
      <c r="K330" s="143" t="s">
        <v>130</v>
      </c>
      <c r="L330" s="30"/>
      <c r="M330" s="148" t="s">
        <v>1</v>
      </c>
      <c r="N330" s="149" t="s">
        <v>36</v>
      </c>
      <c r="O330" s="55"/>
      <c r="P330" s="150">
        <f t="shared" si="81"/>
        <v>0</v>
      </c>
      <c r="Q330" s="150">
        <v>0</v>
      </c>
      <c r="R330" s="150">
        <f t="shared" si="82"/>
        <v>0</v>
      </c>
      <c r="S330" s="150">
        <v>0</v>
      </c>
      <c r="T330" s="151">
        <f t="shared" si="83"/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52" t="s">
        <v>189</v>
      </c>
      <c r="AT330" s="152" t="s">
        <v>126</v>
      </c>
      <c r="AU330" s="152" t="s">
        <v>80</v>
      </c>
      <c r="AY330" s="14" t="s">
        <v>123</v>
      </c>
      <c r="BE330" s="153">
        <f t="shared" si="84"/>
        <v>0</v>
      </c>
      <c r="BF330" s="153">
        <f t="shared" si="85"/>
        <v>0</v>
      </c>
      <c r="BG330" s="153">
        <f t="shared" si="86"/>
        <v>0</v>
      </c>
      <c r="BH330" s="153">
        <f t="shared" si="87"/>
        <v>0</v>
      </c>
      <c r="BI330" s="153">
        <f t="shared" si="88"/>
        <v>0</v>
      </c>
      <c r="BJ330" s="14" t="s">
        <v>78</v>
      </c>
      <c r="BK330" s="153">
        <f t="shared" si="89"/>
        <v>0</v>
      </c>
      <c r="BL330" s="14" t="s">
        <v>189</v>
      </c>
      <c r="BM330" s="152" t="s">
        <v>1170</v>
      </c>
    </row>
    <row r="331" spans="1:65" s="2" customFormat="1" ht="24" x14ac:dyDescent="0.2">
      <c r="A331" s="29"/>
      <c r="B331" s="140"/>
      <c r="C331" s="141" t="s">
        <v>306</v>
      </c>
      <c r="D331" s="141" t="s">
        <v>126</v>
      </c>
      <c r="E331" s="142" t="s">
        <v>1171</v>
      </c>
      <c r="F331" s="143" t="s">
        <v>1172</v>
      </c>
      <c r="G331" s="144" t="s">
        <v>1131</v>
      </c>
      <c r="H331" s="145">
        <v>3</v>
      </c>
      <c r="I331" s="146"/>
      <c r="J331" s="147">
        <f t="shared" si="80"/>
        <v>0</v>
      </c>
      <c r="K331" s="143" t="s">
        <v>130</v>
      </c>
      <c r="L331" s="30"/>
      <c r="M331" s="148" t="s">
        <v>1</v>
      </c>
      <c r="N331" s="149" t="s">
        <v>36</v>
      </c>
      <c r="O331" s="55"/>
      <c r="P331" s="150">
        <f t="shared" si="81"/>
        <v>0</v>
      </c>
      <c r="Q331" s="150">
        <v>0</v>
      </c>
      <c r="R331" s="150">
        <f t="shared" si="82"/>
        <v>0</v>
      </c>
      <c r="S331" s="150">
        <v>0</v>
      </c>
      <c r="T331" s="151">
        <f t="shared" si="83"/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52" t="s">
        <v>189</v>
      </c>
      <c r="AT331" s="152" t="s">
        <v>126</v>
      </c>
      <c r="AU331" s="152" t="s">
        <v>80</v>
      </c>
      <c r="AY331" s="14" t="s">
        <v>123</v>
      </c>
      <c r="BE331" s="153">
        <f t="shared" si="84"/>
        <v>0</v>
      </c>
      <c r="BF331" s="153">
        <f t="shared" si="85"/>
        <v>0</v>
      </c>
      <c r="BG331" s="153">
        <f t="shared" si="86"/>
        <v>0</v>
      </c>
      <c r="BH331" s="153">
        <f t="shared" si="87"/>
        <v>0</v>
      </c>
      <c r="BI331" s="153">
        <f t="shared" si="88"/>
        <v>0</v>
      </c>
      <c r="BJ331" s="14" t="s">
        <v>78</v>
      </c>
      <c r="BK331" s="153">
        <f t="shared" si="89"/>
        <v>0</v>
      </c>
      <c r="BL331" s="14" t="s">
        <v>189</v>
      </c>
      <c r="BM331" s="152" t="s">
        <v>1173</v>
      </c>
    </row>
    <row r="332" spans="1:65" s="2" customFormat="1" ht="21.75" customHeight="1" x14ac:dyDescent="0.2">
      <c r="A332" s="29"/>
      <c r="B332" s="140"/>
      <c r="C332" s="141" t="s">
        <v>333</v>
      </c>
      <c r="D332" s="141" t="s">
        <v>126</v>
      </c>
      <c r="E332" s="142" t="s">
        <v>1174</v>
      </c>
      <c r="F332" s="143" t="s">
        <v>1175</v>
      </c>
      <c r="G332" s="144" t="s">
        <v>1131</v>
      </c>
      <c r="H332" s="145">
        <v>4</v>
      </c>
      <c r="I332" s="146"/>
      <c r="J332" s="147">
        <f t="shared" si="80"/>
        <v>0</v>
      </c>
      <c r="K332" s="143" t="s">
        <v>130</v>
      </c>
      <c r="L332" s="30"/>
      <c r="M332" s="148" t="s">
        <v>1</v>
      </c>
      <c r="N332" s="149" t="s">
        <v>36</v>
      </c>
      <c r="O332" s="55"/>
      <c r="P332" s="150">
        <f t="shared" si="81"/>
        <v>0</v>
      </c>
      <c r="Q332" s="150">
        <v>0</v>
      </c>
      <c r="R332" s="150">
        <f t="shared" si="82"/>
        <v>0</v>
      </c>
      <c r="S332" s="150">
        <v>0</v>
      </c>
      <c r="T332" s="151">
        <f t="shared" si="83"/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52" t="s">
        <v>189</v>
      </c>
      <c r="AT332" s="152" t="s">
        <v>126</v>
      </c>
      <c r="AU332" s="152" t="s">
        <v>80</v>
      </c>
      <c r="AY332" s="14" t="s">
        <v>123</v>
      </c>
      <c r="BE332" s="153">
        <f t="shared" si="84"/>
        <v>0</v>
      </c>
      <c r="BF332" s="153">
        <f t="shared" si="85"/>
        <v>0</v>
      </c>
      <c r="BG332" s="153">
        <f t="shared" si="86"/>
        <v>0</v>
      </c>
      <c r="BH332" s="153">
        <f t="shared" si="87"/>
        <v>0</v>
      </c>
      <c r="BI332" s="153">
        <f t="shared" si="88"/>
        <v>0</v>
      </c>
      <c r="BJ332" s="14" t="s">
        <v>78</v>
      </c>
      <c r="BK332" s="153">
        <f t="shared" si="89"/>
        <v>0</v>
      </c>
      <c r="BL332" s="14" t="s">
        <v>189</v>
      </c>
      <c r="BM332" s="152" t="s">
        <v>1176</v>
      </c>
    </row>
    <row r="333" spans="1:65" s="2" customFormat="1" ht="24" x14ac:dyDescent="0.2">
      <c r="A333" s="29"/>
      <c r="B333" s="140"/>
      <c r="C333" s="141" t="s">
        <v>338</v>
      </c>
      <c r="D333" s="141" t="s">
        <v>126</v>
      </c>
      <c r="E333" s="142" t="s">
        <v>1177</v>
      </c>
      <c r="F333" s="143" t="s">
        <v>1178</v>
      </c>
      <c r="G333" s="144" t="s">
        <v>129</v>
      </c>
      <c r="H333" s="145">
        <v>1</v>
      </c>
      <c r="I333" s="146"/>
      <c r="J333" s="147">
        <f t="shared" si="80"/>
        <v>0</v>
      </c>
      <c r="K333" s="143" t="s">
        <v>130</v>
      </c>
      <c r="L333" s="30"/>
      <c r="M333" s="148" t="s">
        <v>1</v>
      </c>
      <c r="N333" s="149" t="s">
        <v>36</v>
      </c>
      <c r="O333" s="55"/>
      <c r="P333" s="150">
        <f t="shared" si="81"/>
        <v>0</v>
      </c>
      <c r="Q333" s="150">
        <v>0</v>
      </c>
      <c r="R333" s="150">
        <f t="shared" si="82"/>
        <v>0</v>
      </c>
      <c r="S333" s="150">
        <v>6.2E-4</v>
      </c>
      <c r="T333" s="151">
        <f t="shared" si="83"/>
        <v>6.2E-4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52" t="s">
        <v>189</v>
      </c>
      <c r="AT333" s="152" t="s">
        <v>126</v>
      </c>
      <c r="AU333" s="152" t="s">
        <v>80</v>
      </c>
      <c r="AY333" s="14" t="s">
        <v>123</v>
      </c>
      <c r="BE333" s="153">
        <f t="shared" si="84"/>
        <v>0</v>
      </c>
      <c r="BF333" s="153">
        <f t="shared" si="85"/>
        <v>0</v>
      </c>
      <c r="BG333" s="153">
        <f t="shared" si="86"/>
        <v>0</v>
      </c>
      <c r="BH333" s="153">
        <f t="shared" si="87"/>
        <v>0</v>
      </c>
      <c r="BI333" s="153">
        <f t="shared" si="88"/>
        <v>0</v>
      </c>
      <c r="BJ333" s="14" t="s">
        <v>78</v>
      </c>
      <c r="BK333" s="153">
        <f t="shared" si="89"/>
        <v>0</v>
      </c>
      <c r="BL333" s="14" t="s">
        <v>189</v>
      </c>
      <c r="BM333" s="152" t="s">
        <v>1179</v>
      </c>
    </row>
    <row r="334" spans="1:65" s="2" customFormat="1" ht="24" x14ac:dyDescent="0.2">
      <c r="A334" s="29"/>
      <c r="B334" s="140"/>
      <c r="C334" s="141" t="s">
        <v>1180</v>
      </c>
      <c r="D334" s="141" t="s">
        <v>126</v>
      </c>
      <c r="E334" s="142" t="s">
        <v>1181</v>
      </c>
      <c r="F334" s="143" t="s">
        <v>1182</v>
      </c>
      <c r="G334" s="144" t="s">
        <v>175</v>
      </c>
      <c r="H334" s="145">
        <v>1</v>
      </c>
      <c r="I334" s="146"/>
      <c r="J334" s="147">
        <f t="shared" si="80"/>
        <v>0</v>
      </c>
      <c r="K334" s="143" t="s">
        <v>130</v>
      </c>
      <c r="L334" s="30"/>
      <c r="M334" s="148" t="s">
        <v>1</v>
      </c>
      <c r="N334" s="149" t="s">
        <v>36</v>
      </c>
      <c r="O334" s="55"/>
      <c r="P334" s="150">
        <f t="shared" si="81"/>
        <v>0</v>
      </c>
      <c r="Q334" s="150">
        <v>0</v>
      </c>
      <c r="R334" s="150">
        <f t="shared" si="82"/>
        <v>0</v>
      </c>
      <c r="S334" s="150">
        <v>0</v>
      </c>
      <c r="T334" s="151">
        <f t="shared" si="83"/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52" t="s">
        <v>189</v>
      </c>
      <c r="AT334" s="152" t="s">
        <v>126</v>
      </c>
      <c r="AU334" s="152" t="s">
        <v>80</v>
      </c>
      <c r="AY334" s="14" t="s">
        <v>123</v>
      </c>
      <c r="BE334" s="153">
        <f t="shared" si="84"/>
        <v>0</v>
      </c>
      <c r="BF334" s="153">
        <f t="shared" si="85"/>
        <v>0</v>
      </c>
      <c r="BG334" s="153">
        <f t="shared" si="86"/>
        <v>0</v>
      </c>
      <c r="BH334" s="153">
        <f t="shared" si="87"/>
        <v>0</v>
      </c>
      <c r="BI334" s="153">
        <f t="shared" si="88"/>
        <v>0</v>
      </c>
      <c r="BJ334" s="14" t="s">
        <v>78</v>
      </c>
      <c r="BK334" s="153">
        <f t="shared" si="89"/>
        <v>0</v>
      </c>
      <c r="BL334" s="14" t="s">
        <v>189</v>
      </c>
      <c r="BM334" s="152" t="s">
        <v>1183</v>
      </c>
    </row>
    <row r="335" spans="1:65" s="2" customFormat="1" ht="68.25" x14ac:dyDescent="0.2">
      <c r="A335" s="29"/>
      <c r="B335" s="30"/>
      <c r="C335" s="29"/>
      <c r="D335" s="154" t="s">
        <v>133</v>
      </c>
      <c r="E335" s="29"/>
      <c r="F335" s="155" t="s">
        <v>1184</v>
      </c>
      <c r="G335" s="29"/>
      <c r="H335" s="29"/>
      <c r="I335" s="156"/>
      <c r="J335" s="29"/>
      <c r="K335" s="29"/>
      <c r="L335" s="30"/>
      <c r="M335" s="157"/>
      <c r="N335" s="158"/>
      <c r="O335" s="55"/>
      <c r="P335" s="55"/>
      <c r="Q335" s="55"/>
      <c r="R335" s="55"/>
      <c r="S335" s="55"/>
      <c r="T335" s="56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T335" s="14" t="s">
        <v>133</v>
      </c>
      <c r="AU335" s="14" t="s">
        <v>80</v>
      </c>
    </row>
    <row r="336" spans="1:65" s="12" customFormat="1" ht="22.9" customHeight="1" x14ac:dyDescent="0.2">
      <c r="B336" s="127"/>
      <c r="D336" s="128" t="s">
        <v>70</v>
      </c>
      <c r="E336" s="138" t="s">
        <v>1185</v>
      </c>
      <c r="F336" s="138" t="s">
        <v>1186</v>
      </c>
      <c r="I336" s="130"/>
      <c r="J336" s="139">
        <f>BK336</f>
        <v>0</v>
      </c>
      <c r="L336" s="127"/>
      <c r="M336" s="132"/>
      <c r="N336" s="133"/>
      <c r="O336" s="133"/>
      <c r="P336" s="134">
        <f>SUM(P337:P338)</f>
        <v>0</v>
      </c>
      <c r="Q336" s="133"/>
      <c r="R336" s="134">
        <f>SUM(R337:R338)</f>
        <v>0</v>
      </c>
      <c r="S336" s="133"/>
      <c r="T336" s="135">
        <f>SUM(T337:T338)</f>
        <v>0</v>
      </c>
      <c r="AR336" s="128" t="s">
        <v>80</v>
      </c>
      <c r="AT336" s="136" t="s">
        <v>70</v>
      </c>
      <c r="AU336" s="136" t="s">
        <v>78</v>
      </c>
      <c r="AY336" s="128" t="s">
        <v>123</v>
      </c>
      <c r="BK336" s="137">
        <f>SUM(BK337:BK338)</f>
        <v>0</v>
      </c>
    </row>
    <row r="337" spans="1:65" s="2" customFormat="1" ht="48" x14ac:dyDescent="0.2">
      <c r="A337" s="29"/>
      <c r="B337" s="140"/>
      <c r="C337" s="141" t="s">
        <v>449</v>
      </c>
      <c r="D337" s="141" t="s">
        <v>126</v>
      </c>
      <c r="E337" s="142" t="s">
        <v>1187</v>
      </c>
      <c r="F337" s="143" t="s">
        <v>1188</v>
      </c>
      <c r="G337" s="144" t="s">
        <v>145</v>
      </c>
      <c r="H337" s="145">
        <v>17</v>
      </c>
      <c r="I337" s="146"/>
      <c r="J337" s="147">
        <f>ROUND(I337*H337,2)</f>
        <v>0</v>
      </c>
      <c r="K337" s="143" t="s">
        <v>130</v>
      </c>
      <c r="L337" s="30"/>
      <c r="M337" s="148" t="s">
        <v>1</v>
      </c>
      <c r="N337" s="149" t="s">
        <v>36</v>
      </c>
      <c r="O337" s="55"/>
      <c r="P337" s="150">
        <f>O337*H337</f>
        <v>0</v>
      </c>
      <c r="Q337" s="150">
        <v>0</v>
      </c>
      <c r="R337" s="150">
        <f>Q337*H337</f>
        <v>0</v>
      </c>
      <c r="S337" s="150">
        <v>0</v>
      </c>
      <c r="T337" s="151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52" t="s">
        <v>189</v>
      </c>
      <c r="AT337" s="152" t="s">
        <v>126</v>
      </c>
      <c r="AU337" s="152" t="s">
        <v>80</v>
      </c>
      <c r="AY337" s="14" t="s">
        <v>123</v>
      </c>
      <c r="BE337" s="153">
        <f>IF(N337="základní",J337,0)</f>
        <v>0</v>
      </c>
      <c r="BF337" s="153">
        <f>IF(N337="snížená",J337,0)</f>
        <v>0</v>
      </c>
      <c r="BG337" s="153">
        <f>IF(N337="zákl. přenesená",J337,0)</f>
        <v>0</v>
      </c>
      <c r="BH337" s="153">
        <f>IF(N337="sníž. přenesená",J337,0)</f>
        <v>0</v>
      </c>
      <c r="BI337" s="153">
        <f>IF(N337="nulová",J337,0)</f>
        <v>0</v>
      </c>
      <c r="BJ337" s="14" t="s">
        <v>78</v>
      </c>
      <c r="BK337" s="153">
        <f>ROUND(I337*H337,2)</f>
        <v>0</v>
      </c>
      <c r="BL337" s="14" t="s">
        <v>189</v>
      </c>
      <c r="BM337" s="152" t="s">
        <v>1189</v>
      </c>
    </row>
    <row r="338" spans="1:65" s="2" customFormat="1" ht="44.25" customHeight="1" x14ac:dyDescent="0.2">
      <c r="A338" s="29"/>
      <c r="B338" s="140"/>
      <c r="C338" s="141" t="s">
        <v>1190</v>
      </c>
      <c r="D338" s="141" t="s">
        <v>126</v>
      </c>
      <c r="E338" s="142" t="s">
        <v>1191</v>
      </c>
      <c r="F338" s="143" t="s">
        <v>1192</v>
      </c>
      <c r="G338" s="144" t="s">
        <v>528</v>
      </c>
      <c r="H338" s="145">
        <v>0.27</v>
      </c>
      <c r="I338" s="146"/>
      <c r="J338" s="147">
        <f>ROUND(I338*H338,2)</f>
        <v>0</v>
      </c>
      <c r="K338" s="143" t="s">
        <v>130</v>
      </c>
      <c r="L338" s="30"/>
      <c r="M338" s="148" t="s">
        <v>1</v>
      </c>
      <c r="N338" s="149" t="s">
        <v>36</v>
      </c>
      <c r="O338" s="55"/>
      <c r="P338" s="150">
        <f>O338*H338</f>
        <v>0</v>
      </c>
      <c r="Q338" s="150">
        <v>0</v>
      </c>
      <c r="R338" s="150">
        <f>Q338*H338</f>
        <v>0</v>
      </c>
      <c r="S338" s="150">
        <v>0</v>
      </c>
      <c r="T338" s="151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52" t="s">
        <v>189</v>
      </c>
      <c r="AT338" s="152" t="s">
        <v>126</v>
      </c>
      <c r="AU338" s="152" t="s">
        <v>80</v>
      </c>
      <c r="AY338" s="14" t="s">
        <v>123</v>
      </c>
      <c r="BE338" s="153">
        <f>IF(N338="základní",J338,0)</f>
        <v>0</v>
      </c>
      <c r="BF338" s="153">
        <f>IF(N338="snížená",J338,0)</f>
        <v>0</v>
      </c>
      <c r="BG338" s="153">
        <f>IF(N338="zákl. přenesená",J338,0)</f>
        <v>0</v>
      </c>
      <c r="BH338" s="153">
        <f>IF(N338="sníž. přenesená",J338,0)</f>
        <v>0</v>
      </c>
      <c r="BI338" s="153">
        <f>IF(N338="nulová",J338,0)</f>
        <v>0</v>
      </c>
      <c r="BJ338" s="14" t="s">
        <v>78</v>
      </c>
      <c r="BK338" s="153">
        <f>ROUND(I338*H338,2)</f>
        <v>0</v>
      </c>
      <c r="BL338" s="14" t="s">
        <v>189</v>
      </c>
      <c r="BM338" s="152" t="s">
        <v>1193</v>
      </c>
    </row>
    <row r="339" spans="1:65" s="12" customFormat="1" ht="22.9" customHeight="1" x14ac:dyDescent="0.2">
      <c r="B339" s="127"/>
      <c r="D339" s="128" t="s">
        <v>70</v>
      </c>
      <c r="E339" s="138" t="s">
        <v>1194</v>
      </c>
      <c r="F339" s="138" t="s">
        <v>1195</v>
      </c>
      <c r="I339" s="130"/>
      <c r="J339" s="139">
        <f>BK339</f>
        <v>0</v>
      </c>
      <c r="L339" s="127"/>
      <c r="M339" s="132"/>
      <c r="N339" s="133"/>
      <c r="O339" s="133"/>
      <c r="P339" s="134">
        <f>SUM(P340:P345)</f>
        <v>0</v>
      </c>
      <c r="Q339" s="133"/>
      <c r="R339" s="134">
        <f>SUM(R340:R345)</f>
        <v>0</v>
      </c>
      <c r="S339" s="133"/>
      <c r="T339" s="135">
        <f>SUM(T340:T345)</f>
        <v>0</v>
      </c>
      <c r="AR339" s="128" t="s">
        <v>80</v>
      </c>
      <c r="AT339" s="136" t="s">
        <v>70</v>
      </c>
      <c r="AU339" s="136" t="s">
        <v>78</v>
      </c>
      <c r="AY339" s="128" t="s">
        <v>123</v>
      </c>
      <c r="BK339" s="137">
        <f>SUM(BK340:BK345)</f>
        <v>0</v>
      </c>
    </row>
    <row r="340" spans="1:65" s="2" customFormat="1" ht="24" x14ac:dyDescent="0.2">
      <c r="A340" s="29"/>
      <c r="B340" s="140"/>
      <c r="C340" s="141" t="s">
        <v>454</v>
      </c>
      <c r="D340" s="141" t="s">
        <v>126</v>
      </c>
      <c r="E340" s="142" t="s">
        <v>1196</v>
      </c>
      <c r="F340" s="143" t="s">
        <v>1197</v>
      </c>
      <c r="G340" s="144" t="s">
        <v>129</v>
      </c>
      <c r="H340" s="145">
        <v>70.5</v>
      </c>
      <c r="I340" s="146"/>
      <c r="J340" s="147">
        <f t="shared" ref="J340:J345" si="90">ROUND(I340*H340,2)</f>
        <v>0</v>
      </c>
      <c r="K340" s="143" t="s">
        <v>130</v>
      </c>
      <c r="L340" s="30"/>
      <c r="M340" s="148" t="s">
        <v>1</v>
      </c>
      <c r="N340" s="149" t="s">
        <v>36</v>
      </c>
      <c r="O340" s="55"/>
      <c r="P340" s="150">
        <f t="shared" ref="P340:P345" si="91">O340*H340</f>
        <v>0</v>
      </c>
      <c r="Q340" s="150">
        <v>0</v>
      </c>
      <c r="R340" s="150">
        <f t="shared" ref="R340:R345" si="92">Q340*H340</f>
        <v>0</v>
      </c>
      <c r="S340" s="150">
        <v>0</v>
      </c>
      <c r="T340" s="151">
        <f t="shared" ref="T340:T345" si="93"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52" t="s">
        <v>189</v>
      </c>
      <c r="AT340" s="152" t="s">
        <v>126</v>
      </c>
      <c r="AU340" s="152" t="s">
        <v>80</v>
      </c>
      <c r="AY340" s="14" t="s">
        <v>123</v>
      </c>
      <c r="BE340" s="153">
        <f t="shared" ref="BE340:BE345" si="94">IF(N340="základní",J340,0)</f>
        <v>0</v>
      </c>
      <c r="BF340" s="153">
        <f t="shared" ref="BF340:BF345" si="95">IF(N340="snížená",J340,0)</f>
        <v>0</v>
      </c>
      <c r="BG340" s="153">
        <f t="shared" ref="BG340:BG345" si="96">IF(N340="zákl. přenesená",J340,0)</f>
        <v>0</v>
      </c>
      <c r="BH340" s="153">
        <f t="shared" ref="BH340:BH345" si="97">IF(N340="sníž. přenesená",J340,0)</f>
        <v>0</v>
      </c>
      <c r="BI340" s="153">
        <f t="shared" ref="BI340:BI345" si="98">IF(N340="nulová",J340,0)</f>
        <v>0</v>
      </c>
      <c r="BJ340" s="14" t="s">
        <v>78</v>
      </c>
      <c r="BK340" s="153">
        <f t="shared" ref="BK340:BK345" si="99">ROUND(I340*H340,2)</f>
        <v>0</v>
      </c>
      <c r="BL340" s="14" t="s">
        <v>189</v>
      </c>
      <c r="BM340" s="152" t="s">
        <v>1198</v>
      </c>
    </row>
    <row r="341" spans="1:65" s="2" customFormat="1" ht="24" x14ac:dyDescent="0.2">
      <c r="A341" s="29"/>
      <c r="B341" s="140"/>
      <c r="C341" s="141" t="s">
        <v>1199</v>
      </c>
      <c r="D341" s="141" t="s">
        <v>126</v>
      </c>
      <c r="E341" s="142" t="s">
        <v>1200</v>
      </c>
      <c r="F341" s="143" t="s">
        <v>1201</v>
      </c>
      <c r="G341" s="144" t="s">
        <v>129</v>
      </c>
      <c r="H341" s="145">
        <v>6.21</v>
      </c>
      <c r="I341" s="146"/>
      <c r="J341" s="147">
        <f t="shared" si="90"/>
        <v>0</v>
      </c>
      <c r="K341" s="143" t="s">
        <v>130</v>
      </c>
      <c r="L341" s="30"/>
      <c r="M341" s="148" t="s">
        <v>1</v>
      </c>
      <c r="N341" s="149" t="s">
        <v>36</v>
      </c>
      <c r="O341" s="55"/>
      <c r="P341" s="150">
        <f t="shared" si="91"/>
        <v>0</v>
      </c>
      <c r="Q341" s="150">
        <v>0</v>
      </c>
      <c r="R341" s="150">
        <f t="shared" si="92"/>
        <v>0</v>
      </c>
      <c r="S341" s="150">
        <v>0</v>
      </c>
      <c r="T341" s="151">
        <f t="shared" si="93"/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52" t="s">
        <v>189</v>
      </c>
      <c r="AT341" s="152" t="s">
        <v>126</v>
      </c>
      <c r="AU341" s="152" t="s">
        <v>80</v>
      </c>
      <c r="AY341" s="14" t="s">
        <v>123</v>
      </c>
      <c r="BE341" s="153">
        <f t="shared" si="94"/>
        <v>0</v>
      </c>
      <c r="BF341" s="153">
        <f t="shared" si="95"/>
        <v>0</v>
      </c>
      <c r="BG341" s="153">
        <f t="shared" si="96"/>
        <v>0</v>
      </c>
      <c r="BH341" s="153">
        <f t="shared" si="97"/>
        <v>0</v>
      </c>
      <c r="BI341" s="153">
        <f t="shared" si="98"/>
        <v>0</v>
      </c>
      <c r="BJ341" s="14" t="s">
        <v>78</v>
      </c>
      <c r="BK341" s="153">
        <f t="shared" si="99"/>
        <v>0</v>
      </c>
      <c r="BL341" s="14" t="s">
        <v>189</v>
      </c>
      <c r="BM341" s="152" t="s">
        <v>1202</v>
      </c>
    </row>
    <row r="342" spans="1:65" s="2" customFormat="1" ht="36" x14ac:dyDescent="0.2">
      <c r="A342" s="29"/>
      <c r="B342" s="140"/>
      <c r="C342" s="141" t="s">
        <v>457</v>
      </c>
      <c r="D342" s="141" t="s">
        <v>126</v>
      </c>
      <c r="E342" s="142" t="s">
        <v>1203</v>
      </c>
      <c r="F342" s="143" t="s">
        <v>1204</v>
      </c>
      <c r="G342" s="144" t="s">
        <v>129</v>
      </c>
      <c r="H342" s="145">
        <v>17</v>
      </c>
      <c r="I342" s="146"/>
      <c r="J342" s="147">
        <f t="shared" si="90"/>
        <v>0</v>
      </c>
      <c r="K342" s="143" t="s">
        <v>130</v>
      </c>
      <c r="L342" s="30"/>
      <c r="M342" s="148" t="s">
        <v>1</v>
      </c>
      <c r="N342" s="149" t="s">
        <v>36</v>
      </c>
      <c r="O342" s="55"/>
      <c r="P342" s="150">
        <f t="shared" si="91"/>
        <v>0</v>
      </c>
      <c r="Q342" s="150">
        <v>0</v>
      </c>
      <c r="R342" s="150">
        <f t="shared" si="92"/>
        <v>0</v>
      </c>
      <c r="S342" s="150">
        <v>0</v>
      </c>
      <c r="T342" s="151">
        <f t="shared" si="93"/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52" t="s">
        <v>189</v>
      </c>
      <c r="AT342" s="152" t="s">
        <v>126</v>
      </c>
      <c r="AU342" s="152" t="s">
        <v>80</v>
      </c>
      <c r="AY342" s="14" t="s">
        <v>123</v>
      </c>
      <c r="BE342" s="153">
        <f t="shared" si="94"/>
        <v>0</v>
      </c>
      <c r="BF342" s="153">
        <f t="shared" si="95"/>
        <v>0</v>
      </c>
      <c r="BG342" s="153">
        <f t="shared" si="96"/>
        <v>0</v>
      </c>
      <c r="BH342" s="153">
        <f t="shared" si="97"/>
        <v>0</v>
      </c>
      <c r="BI342" s="153">
        <f t="shared" si="98"/>
        <v>0</v>
      </c>
      <c r="BJ342" s="14" t="s">
        <v>78</v>
      </c>
      <c r="BK342" s="153">
        <f t="shared" si="99"/>
        <v>0</v>
      </c>
      <c r="BL342" s="14" t="s">
        <v>189</v>
      </c>
      <c r="BM342" s="152" t="s">
        <v>1205</v>
      </c>
    </row>
    <row r="343" spans="1:65" s="2" customFormat="1" ht="36" x14ac:dyDescent="0.2">
      <c r="A343" s="29"/>
      <c r="B343" s="140"/>
      <c r="C343" s="141" t="s">
        <v>1206</v>
      </c>
      <c r="D343" s="141" t="s">
        <v>126</v>
      </c>
      <c r="E343" s="142" t="s">
        <v>1207</v>
      </c>
      <c r="F343" s="143" t="s">
        <v>1208</v>
      </c>
      <c r="G343" s="144" t="s">
        <v>129</v>
      </c>
      <c r="H343" s="145">
        <v>53.5</v>
      </c>
      <c r="I343" s="146"/>
      <c r="J343" s="147">
        <f t="shared" si="90"/>
        <v>0</v>
      </c>
      <c r="K343" s="143" t="s">
        <v>130</v>
      </c>
      <c r="L343" s="30"/>
      <c r="M343" s="148" t="s">
        <v>1</v>
      </c>
      <c r="N343" s="149" t="s">
        <v>36</v>
      </c>
      <c r="O343" s="55"/>
      <c r="P343" s="150">
        <f t="shared" si="91"/>
        <v>0</v>
      </c>
      <c r="Q343" s="150">
        <v>0</v>
      </c>
      <c r="R343" s="150">
        <f t="shared" si="92"/>
        <v>0</v>
      </c>
      <c r="S343" s="150">
        <v>0</v>
      </c>
      <c r="T343" s="151">
        <f t="shared" si="93"/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52" t="s">
        <v>189</v>
      </c>
      <c r="AT343" s="152" t="s">
        <v>126</v>
      </c>
      <c r="AU343" s="152" t="s">
        <v>80</v>
      </c>
      <c r="AY343" s="14" t="s">
        <v>123</v>
      </c>
      <c r="BE343" s="153">
        <f t="shared" si="94"/>
        <v>0</v>
      </c>
      <c r="BF343" s="153">
        <f t="shared" si="95"/>
        <v>0</v>
      </c>
      <c r="BG343" s="153">
        <f t="shared" si="96"/>
        <v>0</v>
      </c>
      <c r="BH343" s="153">
        <f t="shared" si="97"/>
        <v>0</v>
      </c>
      <c r="BI343" s="153">
        <f t="shared" si="98"/>
        <v>0</v>
      </c>
      <c r="BJ343" s="14" t="s">
        <v>78</v>
      </c>
      <c r="BK343" s="153">
        <f t="shared" si="99"/>
        <v>0</v>
      </c>
      <c r="BL343" s="14" t="s">
        <v>189</v>
      </c>
      <c r="BM343" s="152" t="s">
        <v>1209</v>
      </c>
    </row>
    <row r="344" spans="1:65" s="2" customFormat="1" ht="36" x14ac:dyDescent="0.2">
      <c r="A344" s="29"/>
      <c r="B344" s="140"/>
      <c r="C344" s="141" t="s">
        <v>461</v>
      </c>
      <c r="D344" s="141" t="s">
        <v>126</v>
      </c>
      <c r="E344" s="142" t="s">
        <v>1210</v>
      </c>
      <c r="F344" s="143" t="s">
        <v>1211</v>
      </c>
      <c r="G344" s="144" t="s">
        <v>129</v>
      </c>
      <c r="H344" s="145">
        <v>4.04</v>
      </c>
      <c r="I344" s="146"/>
      <c r="J344" s="147">
        <f t="shared" si="90"/>
        <v>0</v>
      </c>
      <c r="K344" s="143" t="s">
        <v>130</v>
      </c>
      <c r="L344" s="30"/>
      <c r="M344" s="148" t="s">
        <v>1</v>
      </c>
      <c r="N344" s="149" t="s">
        <v>36</v>
      </c>
      <c r="O344" s="55"/>
      <c r="P344" s="150">
        <f t="shared" si="91"/>
        <v>0</v>
      </c>
      <c r="Q344" s="150">
        <v>0</v>
      </c>
      <c r="R344" s="150">
        <f t="shared" si="92"/>
        <v>0</v>
      </c>
      <c r="S344" s="150">
        <v>0</v>
      </c>
      <c r="T344" s="151">
        <f t="shared" si="93"/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52" t="s">
        <v>189</v>
      </c>
      <c r="AT344" s="152" t="s">
        <v>126</v>
      </c>
      <c r="AU344" s="152" t="s">
        <v>80</v>
      </c>
      <c r="AY344" s="14" t="s">
        <v>123</v>
      </c>
      <c r="BE344" s="153">
        <f t="shared" si="94"/>
        <v>0</v>
      </c>
      <c r="BF344" s="153">
        <f t="shared" si="95"/>
        <v>0</v>
      </c>
      <c r="BG344" s="153">
        <f t="shared" si="96"/>
        <v>0</v>
      </c>
      <c r="BH344" s="153">
        <f t="shared" si="97"/>
        <v>0</v>
      </c>
      <c r="BI344" s="153">
        <f t="shared" si="98"/>
        <v>0</v>
      </c>
      <c r="BJ344" s="14" t="s">
        <v>78</v>
      </c>
      <c r="BK344" s="153">
        <f t="shared" si="99"/>
        <v>0</v>
      </c>
      <c r="BL344" s="14" t="s">
        <v>189</v>
      </c>
      <c r="BM344" s="152" t="s">
        <v>1212</v>
      </c>
    </row>
    <row r="345" spans="1:65" s="2" customFormat="1" ht="44.25" customHeight="1" x14ac:dyDescent="0.2">
      <c r="A345" s="29"/>
      <c r="B345" s="140"/>
      <c r="C345" s="141" t="s">
        <v>1213</v>
      </c>
      <c r="D345" s="141" t="s">
        <v>126</v>
      </c>
      <c r="E345" s="142" t="s">
        <v>1214</v>
      </c>
      <c r="F345" s="143" t="s">
        <v>1215</v>
      </c>
      <c r="G345" s="144" t="s">
        <v>528</v>
      </c>
      <c r="H345" s="145">
        <v>0.38</v>
      </c>
      <c r="I345" s="146"/>
      <c r="J345" s="147">
        <f t="shared" si="90"/>
        <v>0</v>
      </c>
      <c r="K345" s="143" t="s">
        <v>130</v>
      </c>
      <c r="L345" s="30"/>
      <c r="M345" s="148" t="s">
        <v>1</v>
      </c>
      <c r="N345" s="149" t="s">
        <v>36</v>
      </c>
      <c r="O345" s="55"/>
      <c r="P345" s="150">
        <f t="shared" si="91"/>
        <v>0</v>
      </c>
      <c r="Q345" s="150">
        <v>0</v>
      </c>
      <c r="R345" s="150">
        <f t="shared" si="92"/>
        <v>0</v>
      </c>
      <c r="S345" s="150">
        <v>0</v>
      </c>
      <c r="T345" s="151">
        <f t="shared" si="93"/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52" t="s">
        <v>189</v>
      </c>
      <c r="AT345" s="152" t="s">
        <v>126</v>
      </c>
      <c r="AU345" s="152" t="s">
        <v>80</v>
      </c>
      <c r="AY345" s="14" t="s">
        <v>123</v>
      </c>
      <c r="BE345" s="153">
        <f t="shared" si="94"/>
        <v>0</v>
      </c>
      <c r="BF345" s="153">
        <f t="shared" si="95"/>
        <v>0</v>
      </c>
      <c r="BG345" s="153">
        <f t="shared" si="96"/>
        <v>0</v>
      </c>
      <c r="BH345" s="153">
        <f t="shared" si="97"/>
        <v>0</v>
      </c>
      <c r="BI345" s="153">
        <f t="shared" si="98"/>
        <v>0</v>
      </c>
      <c r="BJ345" s="14" t="s">
        <v>78</v>
      </c>
      <c r="BK345" s="153">
        <f t="shared" si="99"/>
        <v>0</v>
      </c>
      <c r="BL345" s="14" t="s">
        <v>189</v>
      </c>
      <c r="BM345" s="152" t="s">
        <v>1216</v>
      </c>
    </row>
    <row r="346" spans="1:65" s="12" customFormat="1" ht="22.9" customHeight="1" x14ac:dyDescent="0.2">
      <c r="B346" s="127"/>
      <c r="D346" s="128" t="s">
        <v>70</v>
      </c>
      <c r="E346" s="138" t="s">
        <v>1217</v>
      </c>
      <c r="F346" s="138" t="s">
        <v>1218</v>
      </c>
      <c r="I346" s="130"/>
      <c r="J346" s="139">
        <f>BK346</f>
        <v>0</v>
      </c>
      <c r="L346" s="127"/>
      <c r="M346" s="132"/>
      <c r="N346" s="133"/>
      <c r="O346" s="133"/>
      <c r="P346" s="134">
        <f>SUM(P347:P352)</f>
        <v>0</v>
      </c>
      <c r="Q346" s="133"/>
      <c r="R346" s="134">
        <f>SUM(R347:R352)</f>
        <v>5.8639999999999998E-2</v>
      </c>
      <c r="S346" s="133"/>
      <c r="T346" s="135">
        <f>SUM(T347:T352)</f>
        <v>0</v>
      </c>
      <c r="AR346" s="128" t="s">
        <v>80</v>
      </c>
      <c r="AT346" s="136" t="s">
        <v>70</v>
      </c>
      <c r="AU346" s="136" t="s">
        <v>78</v>
      </c>
      <c r="AY346" s="128" t="s">
        <v>123</v>
      </c>
      <c r="BK346" s="137">
        <f>SUM(BK347:BK352)</f>
        <v>0</v>
      </c>
    </row>
    <row r="347" spans="1:65" s="2" customFormat="1" ht="36" x14ac:dyDescent="0.2">
      <c r="A347" s="29"/>
      <c r="B347" s="140"/>
      <c r="C347" s="141" t="s">
        <v>465</v>
      </c>
      <c r="D347" s="141" t="s">
        <v>126</v>
      </c>
      <c r="E347" s="142" t="s">
        <v>1219</v>
      </c>
      <c r="F347" s="143" t="s">
        <v>1220</v>
      </c>
      <c r="G347" s="144" t="s">
        <v>175</v>
      </c>
      <c r="H347" s="145">
        <v>2</v>
      </c>
      <c r="I347" s="146"/>
      <c r="J347" s="147">
        <f>ROUND(I347*H347,2)</f>
        <v>0</v>
      </c>
      <c r="K347" s="143" t="s">
        <v>130</v>
      </c>
      <c r="L347" s="30"/>
      <c r="M347" s="148" t="s">
        <v>1</v>
      </c>
      <c r="N347" s="149" t="s">
        <v>36</v>
      </c>
      <c r="O347" s="55"/>
      <c r="P347" s="150">
        <f>O347*H347</f>
        <v>0</v>
      </c>
      <c r="Q347" s="150">
        <v>0</v>
      </c>
      <c r="R347" s="150">
        <f>Q347*H347</f>
        <v>0</v>
      </c>
      <c r="S347" s="150">
        <v>0</v>
      </c>
      <c r="T347" s="151">
        <f>S347*H347</f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52" t="s">
        <v>189</v>
      </c>
      <c r="AT347" s="152" t="s">
        <v>126</v>
      </c>
      <c r="AU347" s="152" t="s">
        <v>80</v>
      </c>
      <c r="AY347" s="14" t="s">
        <v>123</v>
      </c>
      <c r="BE347" s="153">
        <f>IF(N347="základní",J347,0)</f>
        <v>0</v>
      </c>
      <c r="BF347" s="153">
        <f>IF(N347="snížená",J347,0)</f>
        <v>0</v>
      </c>
      <c r="BG347" s="153">
        <f>IF(N347="zákl. přenesená",J347,0)</f>
        <v>0</v>
      </c>
      <c r="BH347" s="153">
        <f>IF(N347="sníž. přenesená",J347,0)</f>
        <v>0</v>
      </c>
      <c r="BI347" s="153">
        <f>IF(N347="nulová",J347,0)</f>
        <v>0</v>
      </c>
      <c r="BJ347" s="14" t="s">
        <v>78</v>
      </c>
      <c r="BK347" s="153">
        <f>ROUND(I347*H347,2)</f>
        <v>0</v>
      </c>
      <c r="BL347" s="14" t="s">
        <v>189</v>
      </c>
      <c r="BM347" s="152" t="s">
        <v>1221</v>
      </c>
    </row>
    <row r="348" spans="1:65" s="2" customFormat="1" ht="21.75" customHeight="1" x14ac:dyDescent="0.2">
      <c r="A348" s="29"/>
      <c r="B348" s="140"/>
      <c r="C348" s="163" t="s">
        <v>1222</v>
      </c>
      <c r="D348" s="163" t="s">
        <v>120</v>
      </c>
      <c r="E348" s="164" t="s">
        <v>1223</v>
      </c>
      <c r="F348" s="165" t="s">
        <v>1224</v>
      </c>
      <c r="G348" s="166" t="s">
        <v>129</v>
      </c>
      <c r="H348" s="167">
        <v>2</v>
      </c>
      <c r="I348" s="168"/>
      <c r="J348" s="169">
        <f>ROUND(I348*H348,2)</f>
        <v>0</v>
      </c>
      <c r="K348" s="165" t="s">
        <v>130</v>
      </c>
      <c r="L348" s="170"/>
      <c r="M348" s="171" t="s">
        <v>1</v>
      </c>
      <c r="N348" s="172" t="s">
        <v>36</v>
      </c>
      <c r="O348" s="55"/>
      <c r="P348" s="150">
        <f>O348*H348</f>
        <v>0</v>
      </c>
      <c r="Q348" s="150">
        <v>0</v>
      </c>
      <c r="R348" s="150">
        <f>Q348*H348</f>
        <v>0</v>
      </c>
      <c r="S348" s="150">
        <v>0</v>
      </c>
      <c r="T348" s="151">
        <f>S348*H348</f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52" t="s">
        <v>218</v>
      </c>
      <c r="AT348" s="152" t="s">
        <v>120</v>
      </c>
      <c r="AU348" s="152" t="s">
        <v>80</v>
      </c>
      <c r="AY348" s="14" t="s">
        <v>123</v>
      </c>
      <c r="BE348" s="153">
        <f>IF(N348="základní",J348,0)</f>
        <v>0</v>
      </c>
      <c r="BF348" s="153">
        <f>IF(N348="snížená",J348,0)</f>
        <v>0</v>
      </c>
      <c r="BG348" s="153">
        <f>IF(N348="zákl. přenesená",J348,0)</f>
        <v>0</v>
      </c>
      <c r="BH348" s="153">
        <f>IF(N348="sníž. přenesená",J348,0)</f>
        <v>0</v>
      </c>
      <c r="BI348" s="153">
        <f>IF(N348="nulová",J348,0)</f>
        <v>0</v>
      </c>
      <c r="BJ348" s="14" t="s">
        <v>78</v>
      </c>
      <c r="BK348" s="153">
        <f>ROUND(I348*H348,2)</f>
        <v>0</v>
      </c>
      <c r="BL348" s="14" t="s">
        <v>189</v>
      </c>
      <c r="BM348" s="152" t="s">
        <v>1225</v>
      </c>
    </row>
    <row r="349" spans="1:65" s="2" customFormat="1" ht="16.5" customHeight="1" x14ac:dyDescent="0.2">
      <c r="A349" s="29"/>
      <c r="B349" s="140"/>
      <c r="C349" s="163" t="s">
        <v>469</v>
      </c>
      <c r="D349" s="163" t="s">
        <v>120</v>
      </c>
      <c r="E349" s="164" t="s">
        <v>1226</v>
      </c>
      <c r="F349" s="165" t="s">
        <v>1227</v>
      </c>
      <c r="G349" s="166" t="s">
        <v>1228</v>
      </c>
      <c r="H349" s="167">
        <v>2</v>
      </c>
      <c r="I349" s="168"/>
      <c r="J349" s="169">
        <f>ROUND(I349*H349,2)</f>
        <v>0</v>
      </c>
      <c r="K349" s="165" t="s">
        <v>130</v>
      </c>
      <c r="L349" s="170"/>
      <c r="M349" s="171" t="s">
        <v>1</v>
      </c>
      <c r="N349" s="172" t="s">
        <v>36</v>
      </c>
      <c r="O349" s="55"/>
      <c r="P349" s="150">
        <f>O349*H349</f>
        <v>0</v>
      </c>
      <c r="Q349" s="150">
        <v>0</v>
      </c>
      <c r="R349" s="150">
        <f>Q349*H349</f>
        <v>0</v>
      </c>
      <c r="S349" s="150">
        <v>0</v>
      </c>
      <c r="T349" s="151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52" t="s">
        <v>218</v>
      </c>
      <c r="AT349" s="152" t="s">
        <v>120</v>
      </c>
      <c r="AU349" s="152" t="s">
        <v>80</v>
      </c>
      <c r="AY349" s="14" t="s">
        <v>123</v>
      </c>
      <c r="BE349" s="153">
        <f>IF(N349="základní",J349,0)</f>
        <v>0</v>
      </c>
      <c r="BF349" s="153">
        <f>IF(N349="snížená",J349,0)</f>
        <v>0</v>
      </c>
      <c r="BG349" s="153">
        <f>IF(N349="zákl. přenesená",J349,0)</f>
        <v>0</v>
      </c>
      <c r="BH349" s="153">
        <f>IF(N349="sníž. přenesená",J349,0)</f>
        <v>0</v>
      </c>
      <c r="BI349" s="153">
        <f>IF(N349="nulová",J349,0)</f>
        <v>0</v>
      </c>
      <c r="BJ349" s="14" t="s">
        <v>78</v>
      </c>
      <c r="BK349" s="153">
        <f>ROUND(I349*H349,2)</f>
        <v>0</v>
      </c>
      <c r="BL349" s="14" t="s">
        <v>189</v>
      </c>
      <c r="BM349" s="152" t="s">
        <v>1229</v>
      </c>
    </row>
    <row r="350" spans="1:65" s="2" customFormat="1" ht="24" x14ac:dyDescent="0.2">
      <c r="A350" s="29"/>
      <c r="B350" s="140"/>
      <c r="C350" s="163" t="s">
        <v>559</v>
      </c>
      <c r="D350" s="163" t="s">
        <v>120</v>
      </c>
      <c r="E350" s="164" t="s">
        <v>1230</v>
      </c>
      <c r="F350" s="165" t="s">
        <v>1231</v>
      </c>
      <c r="G350" s="166" t="s">
        <v>145</v>
      </c>
      <c r="H350" s="167">
        <v>2</v>
      </c>
      <c r="I350" s="168"/>
      <c r="J350" s="169">
        <f>ROUND(I350*H350,2)</f>
        <v>0</v>
      </c>
      <c r="K350" s="165" t="s">
        <v>130</v>
      </c>
      <c r="L350" s="170"/>
      <c r="M350" s="171" t="s">
        <v>1</v>
      </c>
      <c r="N350" s="172" t="s">
        <v>36</v>
      </c>
      <c r="O350" s="55"/>
      <c r="P350" s="150">
        <f>O350*H350</f>
        <v>0</v>
      </c>
      <c r="Q350" s="150">
        <v>2.9319999999999999E-2</v>
      </c>
      <c r="R350" s="150">
        <f>Q350*H350</f>
        <v>5.8639999999999998E-2</v>
      </c>
      <c r="S350" s="150">
        <v>0</v>
      </c>
      <c r="T350" s="151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52" t="s">
        <v>218</v>
      </c>
      <c r="AT350" s="152" t="s">
        <v>120</v>
      </c>
      <c r="AU350" s="152" t="s">
        <v>80</v>
      </c>
      <c r="AY350" s="14" t="s">
        <v>123</v>
      </c>
      <c r="BE350" s="153">
        <f>IF(N350="základní",J350,0)</f>
        <v>0</v>
      </c>
      <c r="BF350" s="153">
        <f>IF(N350="snížená",J350,0)</f>
        <v>0</v>
      </c>
      <c r="BG350" s="153">
        <f>IF(N350="zákl. přenesená",J350,0)</f>
        <v>0</v>
      </c>
      <c r="BH350" s="153">
        <f>IF(N350="sníž. přenesená",J350,0)</f>
        <v>0</v>
      </c>
      <c r="BI350" s="153">
        <f>IF(N350="nulová",J350,0)</f>
        <v>0</v>
      </c>
      <c r="BJ350" s="14" t="s">
        <v>78</v>
      </c>
      <c r="BK350" s="153">
        <f>ROUND(I350*H350,2)</f>
        <v>0</v>
      </c>
      <c r="BL350" s="14" t="s">
        <v>189</v>
      </c>
      <c r="BM350" s="152" t="s">
        <v>1232</v>
      </c>
    </row>
    <row r="351" spans="1:65" s="2" customFormat="1" ht="48.75" x14ac:dyDescent="0.2">
      <c r="A351" s="29"/>
      <c r="B351" s="30"/>
      <c r="C351" s="29"/>
      <c r="D351" s="154" t="s">
        <v>133</v>
      </c>
      <c r="E351" s="29"/>
      <c r="F351" s="155" t="s">
        <v>1233</v>
      </c>
      <c r="G351" s="29"/>
      <c r="H351" s="29"/>
      <c r="I351" s="156"/>
      <c r="J351" s="29"/>
      <c r="K351" s="29"/>
      <c r="L351" s="30"/>
      <c r="M351" s="157"/>
      <c r="N351" s="158"/>
      <c r="O351" s="55"/>
      <c r="P351" s="55"/>
      <c r="Q351" s="55"/>
      <c r="R351" s="55"/>
      <c r="S351" s="55"/>
      <c r="T351" s="56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T351" s="14" t="s">
        <v>133</v>
      </c>
      <c r="AU351" s="14" t="s">
        <v>80</v>
      </c>
    </row>
    <row r="352" spans="1:65" s="2" customFormat="1" ht="44.25" customHeight="1" x14ac:dyDescent="0.2">
      <c r="A352" s="29"/>
      <c r="B352" s="140"/>
      <c r="C352" s="141" t="s">
        <v>472</v>
      </c>
      <c r="D352" s="141" t="s">
        <v>126</v>
      </c>
      <c r="E352" s="142" t="s">
        <v>1234</v>
      </c>
      <c r="F352" s="143" t="s">
        <v>1235</v>
      </c>
      <c r="G352" s="144" t="s">
        <v>1236</v>
      </c>
      <c r="H352" s="181"/>
      <c r="I352" s="146"/>
      <c r="J352" s="147">
        <f>ROUND(I352*H352,2)</f>
        <v>0</v>
      </c>
      <c r="K352" s="143" t="s">
        <v>130</v>
      </c>
      <c r="L352" s="30"/>
      <c r="M352" s="148" t="s">
        <v>1</v>
      </c>
      <c r="N352" s="149" t="s">
        <v>36</v>
      </c>
      <c r="O352" s="55"/>
      <c r="P352" s="150">
        <f>O352*H352</f>
        <v>0</v>
      </c>
      <c r="Q352" s="150">
        <v>0</v>
      </c>
      <c r="R352" s="150">
        <f>Q352*H352</f>
        <v>0</v>
      </c>
      <c r="S352" s="150">
        <v>0</v>
      </c>
      <c r="T352" s="151">
        <f>S352*H352</f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52" t="s">
        <v>189</v>
      </c>
      <c r="AT352" s="152" t="s">
        <v>126</v>
      </c>
      <c r="AU352" s="152" t="s">
        <v>80</v>
      </c>
      <c r="AY352" s="14" t="s">
        <v>123</v>
      </c>
      <c r="BE352" s="153">
        <f>IF(N352="základní",J352,0)</f>
        <v>0</v>
      </c>
      <c r="BF352" s="153">
        <f>IF(N352="snížená",J352,0)</f>
        <v>0</v>
      </c>
      <c r="BG352" s="153">
        <f>IF(N352="zákl. přenesená",J352,0)</f>
        <v>0</v>
      </c>
      <c r="BH352" s="153">
        <f>IF(N352="sníž. přenesená",J352,0)</f>
        <v>0</v>
      </c>
      <c r="BI352" s="153">
        <f>IF(N352="nulová",J352,0)</f>
        <v>0</v>
      </c>
      <c r="BJ352" s="14" t="s">
        <v>78</v>
      </c>
      <c r="BK352" s="153">
        <f>ROUND(I352*H352,2)</f>
        <v>0</v>
      </c>
      <c r="BL352" s="14" t="s">
        <v>189</v>
      </c>
      <c r="BM352" s="152" t="s">
        <v>1237</v>
      </c>
    </row>
    <row r="353" spans="1:65" s="12" customFormat="1" ht="22.9" customHeight="1" x14ac:dyDescent="0.2">
      <c r="B353" s="127"/>
      <c r="D353" s="128" t="s">
        <v>70</v>
      </c>
      <c r="E353" s="138" t="s">
        <v>1238</v>
      </c>
      <c r="F353" s="138" t="s">
        <v>1239</v>
      </c>
      <c r="I353" s="130"/>
      <c r="J353" s="139">
        <f>BK353</f>
        <v>0</v>
      </c>
      <c r="L353" s="127"/>
      <c r="M353" s="132"/>
      <c r="N353" s="133"/>
      <c r="O353" s="133"/>
      <c r="P353" s="134">
        <f>SUM(P354:P369)</f>
        <v>0</v>
      </c>
      <c r="Q353" s="133"/>
      <c r="R353" s="134">
        <f>SUM(R354:R369)</f>
        <v>1.7328229999999998</v>
      </c>
      <c r="S353" s="133"/>
      <c r="T353" s="135">
        <f>SUM(T354:T369)</f>
        <v>0</v>
      </c>
      <c r="AR353" s="128" t="s">
        <v>80</v>
      </c>
      <c r="AT353" s="136" t="s">
        <v>70</v>
      </c>
      <c r="AU353" s="136" t="s">
        <v>78</v>
      </c>
      <c r="AY353" s="128" t="s">
        <v>123</v>
      </c>
      <c r="BK353" s="137">
        <f>SUM(BK354:BK369)</f>
        <v>0</v>
      </c>
    </row>
    <row r="354" spans="1:65" s="2" customFormat="1" ht="36" x14ac:dyDescent="0.2">
      <c r="A354" s="29"/>
      <c r="B354" s="140"/>
      <c r="C354" s="163" t="s">
        <v>1240</v>
      </c>
      <c r="D354" s="163" t="s">
        <v>120</v>
      </c>
      <c r="E354" s="164" t="s">
        <v>1241</v>
      </c>
      <c r="F354" s="165" t="s">
        <v>1242</v>
      </c>
      <c r="G354" s="166" t="s">
        <v>129</v>
      </c>
      <c r="H354" s="167">
        <v>6</v>
      </c>
      <c r="I354" s="168"/>
      <c r="J354" s="169">
        <f>ROUND(I354*H354,2)</f>
        <v>0</v>
      </c>
      <c r="K354" s="165" t="s">
        <v>130</v>
      </c>
      <c r="L354" s="170"/>
      <c r="M354" s="171" t="s">
        <v>1</v>
      </c>
      <c r="N354" s="172" t="s">
        <v>36</v>
      </c>
      <c r="O354" s="55"/>
      <c r="P354" s="150">
        <f>O354*H354</f>
        <v>0</v>
      </c>
      <c r="Q354" s="150">
        <v>5.3100000000000001E-2</v>
      </c>
      <c r="R354" s="150">
        <f>Q354*H354</f>
        <v>0.31859999999999999</v>
      </c>
      <c r="S354" s="150">
        <v>0</v>
      </c>
      <c r="T354" s="151">
        <f>S354*H354</f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52" t="s">
        <v>218</v>
      </c>
      <c r="AT354" s="152" t="s">
        <v>120</v>
      </c>
      <c r="AU354" s="152" t="s">
        <v>80</v>
      </c>
      <c r="AY354" s="14" t="s">
        <v>123</v>
      </c>
      <c r="BE354" s="153">
        <f>IF(N354="základní",J354,0)</f>
        <v>0</v>
      </c>
      <c r="BF354" s="153">
        <f>IF(N354="snížená",J354,0)</f>
        <v>0</v>
      </c>
      <c r="BG354" s="153">
        <f>IF(N354="zákl. přenesená",J354,0)</f>
        <v>0</v>
      </c>
      <c r="BH354" s="153">
        <f>IF(N354="sníž. přenesená",J354,0)</f>
        <v>0</v>
      </c>
      <c r="BI354" s="153">
        <f>IF(N354="nulová",J354,0)</f>
        <v>0</v>
      </c>
      <c r="BJ354" s="14" t="s">
        <v>78</v>
      </c>
      <c r="BK354" s="153">
        <f>ROUND(I354*H354,2)</f>
        <v>0</v>
      </c>
      <c r="BL354" s="14" t="s">
        <v>189</v>
      </c>
      <c r="BM354" s="152" t="s">
        <v>1243</v>
      </c>
    </row>
    <row r="355" spans="1:65" s="2" customFormat="1" ht="24" x14ac:dyDescent="0.2">
      <c r="A355" s="29"/>
      <c r="B355" s="140"/>
      <c r="C355" s="163" t="s">
        <v>562</v>
      </c>
      <c r="D355" s="163" t="s">
        <v>120</v>
      </c>
      <c r="E355" s="164" t="s">
        <v>1244</v>
      </c>
      <c r="F355" s="165" t="s">
        <v>1245</v>
      </c>
      <c r="G355" s="166" t="s">
        <v>175</v>
      </c>
      <c r="H355" s="167">
        <v>3</v>
      </c>
      <c r="I355" s="168"/>
      <c r="J355" s="169">
        <f>ROUND(I355*H355,2)</f>
        <v>0</v>
      </c>
      <c r="K355" s="165" t="s">
        <v>130</v>
      </c>
      <c r="L355" s="170"/>
      <c r="M355" s="171" t="s">
        <v>1</v>
      </c>
      <c r="N355" s="172" t="s">
        <v>36</v>
      </c>
      <c r="O355" s="55"/>
      <c r="P355" s="150">
        <f>O355*H355</f>
        <v>0</v>
      </c>
      <c r="Q355" s="150">
        <v>0.11799999999999999</v>
      </c>
      <c r="R355" s="150">
        <f>Q355*H355</f>
        <v>0.35399999999999998</v>
      </c>
      <c r="S355" s="150">
        <v>0</v>
      </c>
      <c r="T355" s="151">
        <f>S355*H355</f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52" t="s">
        <v>218</v>
      </c>
      <c r="AT355" s="152" t="s">
        <v>120</v>
      </c>
      <c r="AU355" s="152" t="s">
        <v>80</v>
      </c>
      <c r="AY355" s="14" t="s">
        <v>123</v>
      </c>
      <c r="BE355" s="153">
        <f>IF(N355="základní",J355,0)</f>
        <v>0</v>
      </c>
      <c r="BF355" s="153">
        <f>IF(N355="snížená",J355,0)</f>
        <v>0</v>
      </c>
      <c r="BG355" s="153">
        <f>IF(N355="zákl. přenesená",J355,0)</f>
        <v>0</v>
      </c>
      <c r="BH355" s="153">
        <f>IF(N355="sníž. přenesená",J355,0)</f>
        <v>0</v>
      </c>
      <c r="BI355" s="153">
        <f>IF(N355="nulová",J355,0)</f>
        <v>0</v>
      </c>
      <c r="BJ355" s="14" t="s">
        <v>78</v>
      </c>
      <c r="BK355" s="153">
        <f>ROUND(I355*H355,2)</f>
        <v>0</v>
      </c>
      <c r="BL355" s="14" t="s">
        <v>189</v>
      </c>
      <c r="BM355" s="152" t="s">
        <v>1246</v>
      </c>
    </row>
    <row r="356" spans="1:65" s="2" customFormat="1" ht="29.25" x14ac:dyDescent="0.2">
      <c r="A356" s="29"/>
      <c r="B356" s="30"/>
      <c r="C356" s="29"/>
      <c r="D356" s="154" t="s">
        <v>133</v>
      </c>
      <c r="E356" s="29"/>
      <c r="F356" s="155" t="s">
        <v>1247</v>
      </c>
      <c r="G356" s="29"/>
      <c r="H356" s="29"/>
      <c r="I356" s="156"/>
      <c r="J356" s="29"/>
      <c r="K356" s="29"/>
      <c r="L356" s="30"/>
      <c r="M356" s="157"/>
      <c r="N356" s="158"/>
      <c r="O356" s="55"/>
      <c r="P356" s="55"/>
      <c r="Q356" s="55"/>
      <c r="R356" s="55"/>
      <c r="S356" s="55"/>
      <c r="T356" s="56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T356" s="14" t="s">
        <v>133</v>
      </c>
      <c r="AU356" s="14" t="s">
        <v>80</v>
      </c>
    </row>
    <row r="357" spans="1:65" s="2" customFormat="1" ht="24" x14ac:dyDescent="0.2">
      <c r="A357" s="29"/>
      <c r="B357" s="140"/>
      <c r="C357" s="163" t="s">
        <v>1248</v>
      </c>
      <c r="D357" s="163" t="s">
        <v>120</v>
      </c>
      <c r="E357" s="164" t="s">
        <v>1249</v>
      </c>
      <c r="F357" s="165" t="s">
        <v>1250</v>
      </c>
      <c r="G357" s="166" t="s">
        <v>175</v>
      </c>
      <c r="H357" s="167">
        <v>2</v>
      </c>
      <c r="I357" s="168"/>
      <c r="J357" s="169">
        <f>ROUND(I357*H357,2)</f>
        <v>0</v>
      </c>
      <c r="K357" s="165" t="s">
        <v>130</v>
      </c>
      <c r="L357" s="170"/>
      <c r="M357" s="171" t="s">
        <v>1</v>
      </c>
      <c r="N357" s="172" t="s">
        <v>36</v>
      </c>
      <c r="O357" s="55"/>
      <c r="P357" s="150">
        <f>O357*H357</f>
        <v>0</v>
      </c>
      <c r="Q357" s="150">
        <v>0.1176</v>
      </c>
      <c r="R357" s="150">
        <f>Q357*H357</f>
        <v>0.23519999999999999</v>
      </c>
      <c r="S357" s="150">
        <v>0</v>
      </c>
      <c r="T357" s="151">
        <f>S357*H357</f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52" t="s">
        <v>218</v>
      </c>
      <c r="AT357" s="152" t="s">
        <v>120</v>
      </c>
      <c r="AU357" s="152" t="s">
        <v>80</v>
      </c>
      <c r="AY357" s="14" t="s">
        <v>123</v>
      </c>
      <c r="BE357" s="153">
        <f>IF(N357="základní",J357,0)</f>
        <v>0</v>
      </c>
      <c r="BF357" s="153">
        <f>IF(N357="snížená",J357,0)</f>
        <v>0</v>
      </c>
      <c r="BG357" s="153">
        <f>IF(N357="zákl. přenesená",J357,0)</f>
        <v>0</v>
      </c>
      <c r="BH357" s="153">
        <f>IF(N357="sníž. přenesená",J357,0)</f>
        <v>0</v>
      </c>
      <c r="BI357" s="153">
        <f>IF(N357="nulová",J357,0)</f>
        <v>0</v>
      </c>
      <c r="BJ357" s="14" t="s">
        <v>78</v>
      </c>
      <c r="BK357" s="153">
        <f>ROUND(I357*H357,2)</f>
        <v>0</v>
      </c>
      <c r="BL357" s="14" t="s">
        <v>189</v>
      </c>
      <c r="BM357" s="152" t="s">
        <v>1251</v>
      </c>
    </row>
    <row r="358" spans="1:65" s="2" customFormat="1" ht="29.25" x14ac:dyDescent="0.2">
      <c r="A358" s="29"/>
      <c r="B358" s="30"/>
      <c r="C358" s="29"/>
      <c r="D358" s="154" t="s">
        <v>133</v>
      </c>
      <c r="E358" s="29"/>
      <c r="F358" s="155" t="s">
        <v>1252</v>
      </c>
      <c r="G358" s="29"/>
      <c r="H358" s="29"/>
      <c r="I358" s="156"/>
      <c r="J358" s="29"/>
      <c r="K358" s="29"/>
      <c r="L358" s="30"/>
      <c r="M358" s="157"/>
      <c r="N358" s="158"/>
      <c r="O358" s="55"/>
      <c r="P358" s="55"/>
      <c r="Q358" s="55"/>
      <c r="R358" s="55"/>
      <c r="S358" s="55"/>
      <c r="T358" s="56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T358" s="14" t="s">
        <v>133</v>
      </c>
      <c r="AU358" s="14" t="s">
        <v>80</v>
      </c>
    </row>
    <row r="359" spans="1:65" s="2" customFormat="1" ht="24" x14ac:dyDescent="0.2">
      <c r="A359" s="29"/>
      <c r="B359" s="140"/>
      <c r="C359" s="163" t="s">
        <v>566</v>
      </c>
      <c r="D359" s="163" t="s">
        <v>120</v>
      </c>
      <c r="E359" s="164" t="s">
        <v>1253</v>
      </c>
      <c r="F359" s="165" t="s">
        <v>1254</v>
      </c>
      <c r="G359" s="166" t="s">
        <v>175</v>
      </c>
      <c r="H359" s="167">
        <v>2</v>
      </c>
      <c r="I359" s="168"/>
      <c r="J359" s="169">
        <f>ROUND(I359*H359,2)</f>
        <v>0</v>
      </c>
      <c r="K359" s="165" t="s">
        <v>130</v>
      </c>
      <c r="L359" s="170"/>
      <c r="M359" s="171" t="s">
        <v>1</v>
      </c>
      <c r="N359" s="172" t="s">
        <v>36</v>
      </c>
      <c r="O359" s="55"/>
      <c r="P359" s="150">
        <f>O359*H359</f>
        <v>0</v>
      </c>
      <c r="Q359" s="150">
        <v>9.1200000000000003E-2</v>
      </c>
      <c r="R359" s="150">
        <f>Q359*H359</f>
        <v>0.18240000000000001</v>
      </c>
      <c r="S359" s="150">
        <v>0</v>
      </c>
      <c r="T359" s="151">
        <f>S359*H359</f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52" t="s">
        <v>218</v>
      </c>
      <c r="AT359" s="152" t="s">
        <v>120</v>
      </c>
      <c r="AU359" s="152" t="s">
        <v>80</v>
      </c>
      <c r="AY359" s="14" t="s">
        <v>123</v>
      </c>
      <c r="BE359" s="153">
        <f>IF(N359="základní",J359,0)</f>
        <v>0</v>
      </c>
      <c r="BF359" s="153">
        <f>IF(N359="snížená",J359,0)</f>
        <v>0</v>
      </c>
      <c r="BG359" s="153">
        <f>IF(N359="zákl. přenesená",J359,0)</f>
        <v>0</v>
      </c>
      <c r="BH359" s="153">
        <f>IF(N359="sníž. přenesená",J359,0)</f>
        <v>0</v>
      </c>
      <c r="BI359" s="153">
        <f>IF(N359="nulová",J359,0)</f>
        <v>0</v>
      </c>
      <c r="BJ359" s="14" t="s">
        <v>78</v>
      </c>
      <c r="BK359" s="153">
        <f>ROUND(I359*H359,2)</f>
        <v>0</v>
      </c>
      <c r="BL359" s="14" t="s">
        <v>189</v>
      </c>
      <c r="BM359" s="152" t="s">
        <v>1255</v>
      </c>
    </row>
    <row r="360" spans="1:65" s="2" customFormat="1" ht="39" x14ac:dyDescent="0.2">
      <c r="A360" s="29"/>
      <c r="B360" s="30"/>
      <c r="C360" s="29"/>
      <c r="D360" s="154" t="s">
        <v>133</v>
      </c>
      <c r="E360" s="29"/>
      <c r="F360" s="155" t="s">
        <v>1256</v>
      </c>
      <c r="G360" s="29"/>
      <c r="H360" s="29"/>
      <c r="I360" s="156"/>
      <c r="J360" s="29"/>
      <c r="K360" s="29"/>
      <c r="L360" s="30"/>
      <c r="M360" s="157"/>
      <c r="N360" s="158"/>
      <c r="O360" s="55"/>
      <c r="P360" s="55"/>
      <c r="Q360" s="55"/>
      <c r="R360" s="55"/>
      <c r="S360" s="55"/>
      <c r="T360" s="56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T360" s="14" t="s">
        <v>133</v>
      </c>
      <c r="AU360" s="14" t="s">
        <v>80</v>
      </c>
    </row>
    <row r="361" spans="1:65" s="2" customFormat="1" ht="21.75" customHeight="1" x14ac:dyDescent="0.2">
      <c r="A361" s="29"/>
      <c r="B361" s="140"/>
      <c r="C361" s="163" t="s">
        <v>1257</v>
      </c>
      <c r="D361" s="163" t="s">
        <v>120</v>
      </c>
      <c r="E361" s="164" t="s">
        <v>1258</v>
      </c>
      <c r="F361" s="165" t="s">
        <v>1259</v>
      </c>
      <c r="G361" s="166" t="s">
        <v>145</v>
      </c>
      <c r="H361" s="167">
        <v>4.4000000000000004</v>
      </c>
      <c r="I361" s="168"/>
      <c r="J361" s="169">
        <f>ROUND(I361*H361,2)</f>
        <v>0</v>
      </c>
      <c r="K361" s="165" t="s">
        <v>130</v>
      </c>
      <c r="L361" s="170"/>
      <c r="M361" s="171" t="s">
        <v>1</v>
      </c>
      <c r="N361" s="172" t="s">
        <v>36</v>
      </c>
      <c r="O361" s="55"/>
      <c r="P361" s="150">
        <f>O361*H361</f>
        <v>0</v>
      </c>
      <c r="Q361" s="150">
        <v>1.6500000000000001E-2</v>
      </c>
      <c r="R361" s="150">
        <f>Q361*H361</f>
        <v>7.2600000000000012E-2</v>
      </c>
      <c r="S361" s="150">
        <v>0</v>
      </c>
      <c r="T361" s="151">
        <f>S361*H361</f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52" t="s">
        <v>218</v>
      </c>
      <c r="AT361" s="152" t="s">
        <v>120</v>
      </c>
      <c r="AU361" s="152" t="s">
        <v>80</v>
      </c>
      <c r="AY361" s="14" t="s">
        <v>123</v>
      </c>
      <c r="BE361" s="153">
        <f>IF(N361="základní",J361,0)</f>
        <v>0</v>
      </c>
      <c r="BF361" s="153">
        <f>IF(N361="snížená",J361,0)</f>
        <v>0</v>
      </c>
      <c r="BG361" s="153">
        <f>IF(N361="zákl. přenesená",J361,0)</f>
        <v>0</v>
      </c>
      <c r="BH361" s="153">
        <f>IF(N361="sníž. přenesená",J361,0)</f>
        <v>0</v>
      </c>
      <c r="BI361" s="153">
        <f>IF(N361="nulová",J361,0)</f>
        <v>0</v>
      </c>
      <c r="BJ361" s="14" t="s">
        <v>78</v>
      </c>
      <c r="BK361" s="153">
        <f>ROUND(I361*H361,2)</f>
        <v>0</v>
      </c>
      <c r="BL361" s="14" t="s">
        <v>189</v>
      </c>
      <c r="BM361" s="152" t="s">
        <v>1260</v>
      </c>
    </row>
    <row r="362" spans="1:65" s="2" customFormat="1" ht="39" x14ac:dyDescent="0.2">
      <c r="A362" s="29"/>
      <c r="B362" s="30"/>
      <c r="C362" s="29"/>
      <c r="D362" s="154" t="s">
        <v>133</v>
      </c>
      <c r="E362" s="29"/>
      <c r="F362" s="155" t="s">
        <v>1261</v>
      </c>
      <c r="G362" s="29"/>
      <c r="H362" s="29"/>
      <c r="I362" s="156"/>
      <c r="J362" s="29"/>
      <c r="K362" s="29"/>
      <c r="L362" s="30"/>
      <c r="M362" s="157"/>
      <c r="N362" s="158"/>
      <c r="O362" s="55"/>
      <c r="P362" s="55"/>
      <c r="Q362" s="55"/>
      <c r="R362" s="55"/>
      <c r="S362" s="55"/>
      <c r="T362" s="56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T362" s="14" t="s">
        <v>133</v>
      </c>
      <c r="AU362" s="14" t="s">
        <v>80</v>
      </c>
    </row>
    <row r="363" spans="1:65" s="2" customFormat="1" ht="24" x14ac:dyDescent="0.2">
      <c r="A363" s="29"/>
      <c r="B363" s="140"/>
      <c r="C363" s="163" t="s">
        <v>569</v>
      </c>
      <c r="D363" s="163" t="s">
        <v>120</v>
      </c>
      <c r="E363" s="164" t="s">
        <v>1262</v>
      </c>
      <c r="F363" s="165" t="s">
        <v>1263</v>
      </c>
      <c r="G363" s="166" t="s">
        <v>129</v>
      </c>
      <c r="H363" s="167">
        <v>4.4000000000000004</v>
      </c>
      <c r="I363" s="168"/>
      <c r="J363" s="169">
        <f>ROUND(I363*H363,2)</f>
        <v>0</v>
      </c>
      <c r="K363" s="165" t="s">
        <v>130</v>
      </c>
      <c r="L363" s="170"/>
      <c r="M363" s="171" t="s">
        <v>1</v>
      </c>
      <c r="N363" s="172" t="s">
        <v>36</v>
      </c>
      <c r="O363" s="55"/>
      <c r="P363" s="150">
        <f>O363*H363</f>
        <v>0</v>
      </c>
      <c r="Q363" s="150">
        <v>6.2489999999999997E-2</v>
      </c>
      <c r="R363" s="150">
        <f>Q363*H363</f>
        <v>0.27495600000000003</v>
      </c>
      <c r="S363" s="150">
        <v>0</v>
      </c>
      <c r="T363" s="151">
        <f>S363*H363</f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52" t="s">
        <v>218</v>
      </c>
      <c r="AT363" s="152" t="s">
        <v>120</v>
      </c>
      <c r="AU363" s="152" t="s">
        <v>80</v>
      </c>
      <c r="AY363" s="14" t="s">
        <v>123</v>
      </c>
      <c r="BE363" s="153">
        <f>IF(N363="základní",J363,0)</f>
        <v>0</v>
      </c>
      <c r="BF363" s="153">
        <f>IF(N363="snížená",J363,0)</f>
        <v>0</v>
      </c>
      <c r="BG363" s="153">
        <f>IF(N363="zákl. přenesená",J363,0)</f>
        <v>0</v>
      </c>
      <c r="BH363" s="153">
        <f>IF(N363="sníž. přenesená",J363,0)</f>
        <v>0</v>
      </c>
      <c r="BI363" s="153">
        <f>IF(N363="nulová",J363,0)</f>
        <v>0</v>
      </c>
      <c r="BJ363" s="14" t="s">
        <v>78</v>
      </c>
      <c r="BK363" s="153">
        <f>ROUND(I363*H363,2)</f>
        <v>0</v>
      </c>
      <c r="BL363" s="14" t="s">
        <v>189</v>
      </c>
      <c r="BM363" s="152" t="s">
        <v>1264</v>
      </c>
    </row>
    <row r="364" spans="1:65" s="2" customFormat="1" ht="29.25" x14ac:dyDescent="0.2">
      <c r="A364" s="29"/>
      <c r="B364" s="30"/>
      <c r="C364" s="29"/>
      <c r="D364" s="154" t="s">
        <v>133</v>
      </c>
      <c r="E364" s="29"/>
      <c r="F364" s="155" t="s">
        <v>1265</v>
      </c>
      <c r="G364" s="29"/>
      <c r="H364" s="29"/>
      <c r="I364" s="156"/>
      <c r="J364" s="29"/>
      <c r="K364" s="29"/>
      <c r="L364" s="30"/>
      <c r="M364" s="157"/>
      <c r="N364" s="158"/>
      <c r="O364" s="55"/>
      <c r="P364" s="55"/>
      <c r="Q364" s="55"/>
      <c r="R364" s="55"/>
      <c r="S364" s="55"/>
      <c r="T364" s="56"/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T364" s="14" t="s">
        <v>133</v>
      </c>
      <c r="AU364" s="14" t="s">
        <v>80</v>
      </c>
    </row>
    <row r="365" spans="1:65" s="2" customFormat="1" ht="16.5" customHeight="1" x14ac:dyDescent="0.2">
      <c r="A365" s="29"/>
      <c r="B365" s="140"/>
      <c r="C365" s="163" t="s">
        <v>1266</v>
      </c>
      <c r="D365" s="163" t="s">
        <v>120</v>
      </c>
      <c r="E365" s="164" t="s">
        <v>1267</v>
      </c>
      <c r="F365" s="165" t="s">
        <v>1268</v>
      </c>
      <c r="G365" s="166" t="s">
        <v>175</v>
      </c>
      <c r="H365" s="167">
        <v>2</v>
      </c>
      <c r="I365" s="168"/>
      <c r="J365" s="169">
        <f>ROUND(I365*H365,2)</f>
        <v>0</v>
      </c>
      <c r="K365" s="165" t="s">
        <v>130</v>
      </c>
      <c r="L365" s="170"/>
      <c r="M365" s="171" t="s">
        <v>1</v>
      </c>
      <c r="N365" s="172" t="s">
        <v>36</v>
      </c>
      <c r="O365" s="55"/>
      <c r="P365" s="150">
        <f>O365*H365</f>
        <v>0</v>
      </c>
      <c r="Q365" s="150">
        <v>4.6000000000000001E-4</v>
      </c>
      <c r="R365" s="150">
        <f>Q365*H365</f>
        <v>9.2000000000000003E-4</v>
      </c>
      <c r="S365" s="150">
        <v>0</v>
      </c>
      <c r="T365" s="151">
        <f>S365*H365</f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52" t="s">
        <v>218</v>
      </c>
      <c r="AT365" s="152" t="s">
        <v>120</v>
      </c>
      <c r="AU365" s="152" t="s">
        <v>80</v>
      </c>
      <c r="AY365" s="14" t="s">
        <v>123</v>
      </c>
      <c r="BE365" s="153">
        <f>IF(N365="základní",J365,0)</f>
        <v>0</v>
      </c>
      <c r="BF365" s="153">
        <f>IF(N365="snížená",J365,0)</f>
        <v>0</v>
      </c>
      <c r="BG365" s="153">
        <f>IF(N365="zákl. přenesená",J365,0)</f>
        <v>0</v>
      </c>
      <c r="BH365" s="153">
        <f>IF(N365="sníž. přenesená",J365,0)</f>
        <v>0</v>
      </c>
      <c r="BI365" s="153">
        <f>IF(N365="nulová",J365,0)</f>
        <v>0</v>
      </c>
      <c r="BJ365" s="14" t="s">
        <v>78</v>
      </c>
      <c r="BK365" s="153">
        <f>ROUND(I365*H365,2)</f>
        <v>0</v>
      </c>
      <c r="BL365" s="14" t="s">
        <v>189</v>
      </c>
      <c r="BM365" s="152" t="s">
        <v>1269</v>
      </c>
    </row>
    <row r="366" spans="1:65" s="2" customFormat="1" ht="48.75" x14ac:dyDescent="0.2">
      <c r="A366" s="29"/>
      <c r="B366" s="30"/>
      <c r="C366" s="29"/>
      <c r="D366" s="154" t="s">
        <v>133</v>
      </c>
      <c r="E366" s="29"/>
      <c r="F366" s="155" t="s">
        <v>1270</v>
      </c>
      <c r="G366" s="29"/>
      <c r="H366" s="29"/>
      <c r="I366" s="156"/>
      <c r="J366" s="29"/>
      <c r="K366" s="29"/>
      <c r="L366" s="30"/>
      <c r="M366" s="157"/>
      <c r="N366" s="158"/>
      <c r="O366" s="55"/>
      <c r="P366" s="55"/>
      <c r="Q366" s="55"/>
      <c r="R366" s="55"/>
      <c r="S366" s="55"/>
      <c r="T366" s="56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T366" s="14" t="s">
        <v>133</v>
      </c>
      <c r="AU366" s="14" t="s">
        <v>80</v>
      </c>
    </row>
    <row r="367" spans="1:65" s="2" customFormat="1" ht="16.5" customHeight="1" x14ac:dyDescent="0.2">
      <c r="A367" s="29"/>
      <c r="B367" s="140"/>
      <c r="C367" s="163" t="s">
        <v>573</v>
      </c>
      <c r="D367" s="163" t="s">
        <v>120</v>
      </c>
      <c r="E367" s="164" t="s">
        <v>1271</v>
      </c>
      <c r="F367" s="165" t="s">
        <v>1272</v>
      </c>
      <c r="G367" s="166" t="s">
        <v>129</v>
      </c>
      <c r="H367" s="167">
        <v>4.9000000000000004</v>
      </c>
      <c r="I367" s="168"/>
      <c r="J367" s="169">
        <f>ROUND(I367*H367,2)</f>
        <v>0</v>
      </c>
      <c r="K367" s="165" t="s">
        <v>130</v>
      </c>
      <c r="L367" s="170"/>
      <c r="M367" s="171" t="s">
        <v>1</v>
      </c>
      <c r="N367" s="172" t="s">
        <v>36</v>
      </c>
      <c r="O367" s="55"/>
      <c r="P367" s="150">
        <f>O367*H367</f>
        <v>0</v>
      </c>
      <c r="Q367" s="150">
        <v>6.003E-2</v>
      </c>
      <c r="R367" s="150">
        <f>Q367*H367</f>
        <v>0.29414700000000005</v>
      </c>
      <c r="S367" s="150">
        <v>0</v>
      </c>
      <c r="T367" s="151">
        <f>S367*H367</f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52" t="s">
        <v>218</v>
      </c>
      <c r="AT367" s="152" t="s">
        <v>120</v>
      </c>
      <c r="AU367" s="152" t="s">
        <v>80</v>
      </c>
      <c r="AY367" s="14" t="s">
        <v>123</v>
      </c>
      <c r="BE367" s="153">
        <f>IF(N367="základní",J367,0)</f>
        <v>0</v>
      </c>
      <c r="BF367" s="153">
        <f>IF(N367="snížená",J367,0)</f>
        <v>0</v>
      </c>
      <c r="BG367" s="153">
        <f>IF(N367="zákl. přenesená",J367,0)</f>
        <v>0</v>
      </c>
      <c r="BH367" s="153">
        <f>IF(N367="sníž. přenesená",J367,0)</f>
        <v>0</v>
      </c>
      <c r="BI367" s="153">
        <f>IF(N367="nulová",J367,0)</f>
        <v>0</v>
      </c>
      <c r="BJ367" s="14" t="s">
        <v>78</v>
      </c>
      <c r="BK367" s="153">
        <f>ROUND(I367*H367,2)</f>
        <v>0</v>
      </c>
      <c r="BL367" s="14" t="s">
        <v>189</v>
      </c>
      <c r="BM367" s="152" t="s">
        <v>1273</v>
      </c>
    </row>
    <row r="368" spans="1:65" s="2" customFormat="1" ht="29.25" x14ac:dyDescent="0.2">
      <c r="A368" s="29"/>
      <c r="B368" s="30"/>
      <c r="C368" s="29"/>
      <c r="D368" s="154" t="s">
        <v>133</v>
      </c>
      <c r="E368" s="29"/>
      <c r="F368" s="155" t="s">
        <v>1274</v>
      </c>
      <c r="G368" s="29"/>
      <c r="H368" s="29"/>
      <c r="I368" s="156"/>
      <c r="J368" s="29"/>
      <c r="K368" s="29"/>
      <c r="L368" s="30"/>
      <c r="M368" s="157"/>
      <c r="N368" s="158"/>
      <c r="O368" s="55"/>
      <c r="P368" s="55"/>
      <c r="Q368" s="55"/>
      <c r="R368" s="55"/>
      <c r="S368" s="55"/>
      <c r="T368" s="56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T368" s="14" t="s">
        <v>133</v>
      </c>
      <c r="AU368" s="14" t="s">
        <v>80</v>
      </c>
    </row>
    <row r="369" spans="1:65" s="2" customFormat="1" ht="44.25" customHeight="1" x14ac:dyDescent="0.2">
      <c r="A369" s="29"/>
      <c r="B369" s="140"/>
      <c r="C369" s="141" t="s">
        <v>1275</v>
      </c>
      <c r="D369" s="141" t="s">
        <v>126</v>
      </c>
      <c r="E369" s="142" t="s">
        <v>1276</v>
      </c>
      <c r="F369" s="143" t="s">
        <v>1277</v>
      </c>
      <c r="G369" s="144" t="s">
        <v>1236</v>
      </c>
      <c r="H369" s="181"/>
      <c r="I369" s="146"/>
      <c r="J369" s="147">
        <f>ROUND(I369*H369,2)</f>
        <v>0</v>
      </c>
      <c r="K369" s="143" t="s">
        <v>130</v>
      </c>
      <c r="L369" s="30"/>
      <c r="M369" s="148" t="s">
        <v>1</v>
      </c>
      <c r="N369" s="149" t="s">
        <v>36</v>
      </c>
      <c r="O369" s="55"/>
      <c r="P369" s="150">
        <f>O369*H369</f>
        <v>0</v>
      </c>
      <c r="Q369" s="150">
        <v>0</v>
      </c>
      <c r="R369" s="150">
        <f>Q369*H369</f>
        <v>0</v>
      </c>
      <c r="S369" s="150">
        <v>0</v>
      </c>
      <c r="T369" s="151">
        <f>S369*H369</f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52" t="s">
        <v>189</v>
      </c>
      <c r="AT369" s="152" t="s">
        <v>126</v>
      </c>
      <c r="AU369" s="152" t="s">
        <v>80</v>
      </c>
      <c r="AY369" s="14" t="s">
        <v>123</v>
      </c>
      <c r="BE369" s="153">
        <f>IF(N369="základní",J369,0)</f>
        <v>0</v>
      </c>
      <c r="BF369" s="153">
        <f>IF(N369="snížená",J369,0)</f>
        <v>0</v>
      </c>
      <c r="BG369" s="153">
        <f>IF(N369="zákl. přenesená",J369,0)</f>
        <v>0</v>
      </c>
      <c r="BH369" s="153">
        <f>IF(N369="sníž. přenesená",J369,0)</f>
        <v>0</v>
      </c>
      <c r="BI369" s="153">
        <f>IF(N369="nulová",J369,0)</f>
        <v>0</v>
      </c>
      <c r="BJ369" s="14" t="s">
        <v>78</v>
      </c>
      <c r="BK369" s="153">
        <f>ROUND(I369*H369,2)</f>
        <v>0</v>
      </c>
      <c r="BL369" s="14" t="s">
        <v>189</v>
      </c>
      <c r="BM369" s="152" t="s">
        <v>1278</v>
      </c>
    </row>
    <row r="370" spans="1:65" s="12" customFormat="1" ht="22.9" customHeight="1" x14ac:dyDescent="0.2">
      <c r="B370" s="127"/>
      <c r="D370" s="128" t="s">
        <v>70</v>
      </c>
      <c r="E370" s="138" t="s">
        <v>1279</v>
      </c>
      <c r="F370" s="138" t="s">
        <v>1280</v>
      </c>
      <c r="I370" s="130"/>
      <c r="J370" s="139">
        <f>BK370</f>
        <v>0</v>
      </c>
      <c r="L370" s="127"/>
      <c r="M370" s="132"/>
      <c r="N370" s="133"/>
      <c r="O370" s="133"/>
      <c r="P370" s="134">
        <f>SUM(P371:P382)</f>
        <v>0</v>
      </c>
      <c r="Q370" s="133"/>
      <c r="R370" s="134">
        <f>SUM(R371:R382)</f>
        <v>0.44750059999999997</v>
      </c>
      <c r="S370" s="133"/>
      <c r="T370" s="135">
        <f>SUM(T371:T382)</f>
        <v>0</v>
      </c>
      <c r="AR370" s="128" t="s">
        <v>80</v>
      </c>
      <c r="AT370" s="136" t="s">
        <v>70</v>
      </c>
      <c r="AU370" s="136" t="s">
        <v>78</v>
      </c>
      <c r="AY370" s="128" t="s">
        <v>123</v>
      </c>
      <c r="BK370" s="137">
        <f>SUM(BK371:BK382)</f>
        <v>0</v>
      </c>
    </row>
    <row r="371" spans="1:65" s="2" customFormat="1" ht="24" x14ac:dyDescent="0.2">
      <c r="A371" s="29"/>
      <c r="B371" s="140"/>
      <c r="C371" s="141" t="s">
        <v>490</v>
      </c>
      <c r="D371" s="141" t="s">
        <v>126</v>
      </c>
      <c r="E371" s="142" t="s">
        <v>1281</v>
      </c>
      <c r="F371" s="143" t="s">
        <v>1282</v>
      </c>
      <c r="G371" s="144" t="s">
        <v>145</v>
      </c>
      <c r="H371" s="145">
        <v>47.2</v>
      </c>
      <c r="I371" s="146"/>
      <c r="J371" s="147">
        <f>ROUND(I371*H371,2)</f>
        <v>0</v>
      </c>
      <c r="K371" s="143" t="s">
        <v>130</v>
      </c>
      <c r="L371" s="30"/>
      <c r="M371" s="148" t="s">
        <v>1</v>
      </c>
      <c r="N371" s="149" t="s">
        <v>36</v>
      </c>
      <c r="O371" s="55"/>
      <c r="P371" s="150">
        <f>O371*H371</f>
        <v>0</v>
      </c>
      <c r="Q371" s="150">
        <v>0</v>
      </c>
      <c r="R371" s="150">
        <f>Q371*H371</f>
        <v>0</v>
      </c>
      <c r="S371" s="150">
        <v>0</v>
      </c>
      <c r="T371" s="151">
        <f>S371*H371</f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52" t="s">
        <v>189</v>
      </c>
      <c r="AT371" s="152" t="s">
        <v>126</v>
      </c>
      <c r="AU371" s="152" t="s">
        <v>80</v>
      </c>
      <c r="AY371" s="14" t="s">
        <v>123</v>
      </c>
      <c r="BE371" s="153">
        <f>IF(N371="základní",J371,0)</f>
        <v>0</v>
      </c>
      <c r="BF371" s="153">
        <f>IF(N371="snížená",J371,0)</f>
        <v>0</v>
      </c>
      <c r="BG371" s="153">
        <f>IF(N371="zákl. přenesená",J371,0)</f>
        <v>0</v>
      </c>
      <c r="BH371" s="153">
        <f>IF(N371="sníž. přenesená",J371,0)</f>
        <v>0</v>
      </c>
      <c r="BI371" s="153">
        <f>IF(N371="nulová",J371,0)</f>
        <v>0</v>
      </c>
      <c r="BJ371" s="14" t="s">
        <v>78</v>
      </c>
      <c r="BK371" s="153">
        <f>ROUND(I371*H371,2)</f>
        <v>0</v>
      </c>
      <c r="BL371" s="14" t="s">
        <v>189</v>
      </c>
      <c r="BM371" s="152" t="s">
        <v>1283</v>
      </c>
    </row>
    <row r="372" spans="1:65" s="2" customFormat="1" ht="24" x14ac:dyDescent="0.2">
      <c r="A372" s="29"/>
      <c r="B372" s="140"/>
      <c r="C372" s="141" t="s">
        <v>1284</v>
      </c>
      <c r="D372" s="141" t="s">
        <v>126</v>
      </c>
      <c r="E372" s="142" t="s">
        <v>1285</v>
      </c>
      <c r="F372" s="143" t="s">
        <v>1286</v>
      </c>
      <c r="G372" s="144" t="s">
        <v>145</v>
      </c>
      <c r="H372" s="145">
        <v>47.2</v>
      </c>
      <c r="I372" s="146"/>
      <c r="J372" s="147">
        <f>ROUND(I372*H372,2)</f>
        <v>0</v>
      </c>
      <c r="K372" s="143" t="s">
        <v>130</v>
      </c>
      <c r="L372" s="30"/>
      <c r="M372" s="148" t="s">
        <v>1</v>
      </c>
      <c r="N372" s="149" t="s">
        <v>36</v>
      </c>
      <c r="O372" s="55"/>
      <c r="P372" s="150">
        <f>O372*H372</f>
        <v>0</v>
      </c>
      <c r="Q372" s="150">
        <v>0</v>
      </c>
      <c r="R372" s="150">
        <f>Q372*H372</f>
        <v>0</v>
      </c>
      <c r="S372" s="150">
        <v>0</v>
      </c>
      <c r="T372" s="151">
        <f>S372*H372</f>
        <v>0</v>
      </c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R372" s="152" t="s">
        <v>189</v>
      </c>
      <c r="AT372" s="152" t="s">
        <v>126</v>
      </c>
      <c r="AU372" s="152" t="s">
        <v>80</v>
      </c>
      <c r="AY372" s="14" t="s">
        <v>123</v>
      </c>
      <c r="BE372" s="153">
        <f>IF(N372="základní",J372,0)</f>
        <v>0</v>
      </c>
      <c r="BF372" s="153">
        <f>IF(N372="snížená",J372,0)</f>
        <v>0</v>
      </c>
      <c r="BG372" s="153">
        <f>IF(N372="zákl. přenesená",J372,0)</f>
        <v>0</v>
      </c>
      <c r="BH372" s="153">
        <f>IF(N372="sníž. přenesená",J372,0)</f>
        <v>0</v>
      </c>
      <c r="BI372" s="153">
        <f>IF(N372="nulová",J372,0)</f>
        <v>0</v>
      </c>
      <c r="BJ372" s="14" t="s">
        <v>78</v>
      </c>
      <c r="BK372" s="153">
        <f>ROUND(I372*H372,2)</f>
        <v>0</v>
      </c>
      <c r="BL372" s="14" t="s">
        <v>189</v>
      </c>
      <c r="BM372" s="152" t="s">
        <v>1287</v>
      </c>
    </row>
    <row r="373" spans="1:65" s="2" customFormat="1" ht="24" x14ac:dyDescent="0.2">
      <c r="A373" s="29"/>
      <c r="B373" s="140"/>
      <c r="C373" s="141" t="s">
        <v>493</v>
      </c>
      <c r="D373" s="141" t="s">
        <v>126</v>
      </c>
      <c r="E373" s="142" t="s">
        <v>1288</v>
      </c>
      <c r="F373" s="143" t="s">
        <v>1289</v>
      </c>
      <c r="G373" s="144" t="s">
        <v>129</v>
      </c>
      <c r="H373" s="145">
        <v>25.8</v>
      </c>
      <c r="I373" s="146"/>
      <c r="J373" s="147">
        <f>ROUND(I373*H373,2)</f>
        <v>0</v>
      </c>
      <c r="K373" s="143" t="s">
        <v>130</v>
      </c>
      <c r="L373" s="30"/>
      <c r="M373" s="148" t="s">
        <v>1</v>
      </c>
      <c r="N373" s="149" t="s">
        <v>36</v>
      </c>
      <c r="O373" s="55"/>
      <c r="P373" s="150">
        <f>O373*H373</f>
        <v>0</v>
      </c>
      <c r="Q373" s="150">
        <v>0</v>
      </c>
      <c r="R373" s="150">
        <f>Q373*H373</f>
        <v>0</v>
      </c>
      <c r="S373" s="150">
        <v>0</v>
      </c>
      <c r="T373" s="151">
        <f>S373*H373</f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52" t="s">
        <v>189</v>
      </c>
      <c r="AT373" s="152" t="s">
        <v>126</v>
      </c>
      <c r="AU373" s="152" t="s">
        <v>80</v>
      </c>
      <c r="AY373" s="14" t="s">
        <v>123</v>
      </c>
      <c r="BE373" s="153">
        <f>IF(N373="základní",J373,0)</f>
        <v>0</v>
      </c>
      <c r="BF373" s="153">
        <f>IF(N373="snížená",J373,0)</f>
        <v>0</v>
      </c>
      <c r="BG373" s="153">
        <f>IF(N373="zákl. přenesená",J373,0)</f>
        <v>0</v>
      </c>
      <c r="BH373" s="153">
        <f>IF(N373="sníž. přenesená",J373,0)</f>
        <v>0</v>
      </c>
      <c r="BI373" s="153">
        <f>IF(N373="nulová",J373,0)</f>
        <v>0</v>
      </c>
      <c r="BJ373" s="14" t="s">
        <v>78</v>
      </c>
      <c r="BK373" s="153">
        <f>ROUND(I373*H373,2)</f>
        <v>0</v>
      </c>
      <c r="BL373" s="14" t="s">
        <v>189</v>
      </c>
      <c r="BM373" s="152" t="s">
        <v>1290</v>
      </c>
    </row>
    <row r="374" spans="1:65" s="2" customFormat="1" ht="33" customHeight="1" x14ac:dyDescent="0.2">
      <c r="A374" s="29"/>
      <c r="B374" s="140"/>
      <c r="C374" s="141" t="s">
        <v>1291</v>
      </c>
      <c r="D374" s="141" t="s">
        <v>126</v>
      </c>
      <c r="E374" s="142" t="s">
        <v>1292</v>
      </c>
      <c r="F374" s="143" t="s">
        <v>1293</v>
      </c>
      <c r="G374" s="144" t="s">
        <v>129</v>
      </c>
      <c r="H374" s="145">
        <v>43.8</v>
      </c>
      <c r="I374" s="146"/>
      <c r="J374" s="147">
        <f>ROUND(I374*H374,2)</f>
        <v>0</v>
      </c>
      <c r="K374" s="143" t="s">
        <v>130</v>
      </c>
      <c r="L374" s="30"/>
      <c r="M374" s="148" t="s">
        <v>1</v>
      </c>
      <c r="N374" s="149" t="s">
        <v>36</v>
      </c>
      <c r="O374" s="55"/>
      <c r="P374" s="150">
        <f>O374*H374</f>
        <v>0</v>
      </c>
      <c r="Q374" s="150">
        <v>0</v>
      </c>
      <c r="R374" s="150">
        <f>Q374*H374</f>
        <v>0</v>
      </c>
      <c r="S374" s="150">
        <v>0</v>
      </c>
      <c r="T374" s="151">
        <f>S374*H374</f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152" t="s">
        <v>189</v>
      </c>
      <c r="AT374" s="152" t="s">
        <v>126</v>
      </c>
      <c r="AU374" s="152" t="s">
        <v>80</v>
      </c>
      <c r="AY374" s="14" t="s">
        <v>123</v>
      </c>
      <c r="BE374" s="153">
        <f>IF(N374="základní",J374,0)</f>
        <v>0</v>
      </c>
      <c r="BF374" s="153">
        <f>IF(N374="snížená",J374,0)</f>
        <v>0</v>
      </c>
      <c r="BG374" s="153">
        <f>IF(N374="zákl. přenesená",J374,0)</f>
        <v>0</v>
      </c>
      <c r="BH374" s="153">
        <f>IF(N374="sníž. přenesená",J374,0)</f>
        <v>0</v>
      </c>
      <c r="BI374" s="153">
        <f>IF(N374="nulová",J374,0)</f>
        <v>0</v>
      </c>
      <c r="BJ374" s="14" t="s">
        <v>78</v>
      </c>
      <c r="BK374" s="153">
        <f>ROUND(I374*H374,2)</f>
        <v>0</v>
      </c>
      <c r="BL374" s="14" t="s">
        <v>189</v>
      </c>
      <c r="BM374" s="152" t="s">
        <v>1294</v>
      </c>
    </row>
    <row r="375" spans="1:65" s="2" customFormat="1" ht="24" x14ac:dyDescent="0.2">
      <c r="A375" s="29"/>
      <c r="B375" s="140"/>
      <c r="C375" s="163" t="s">
        <v>1295</v>
      </c>
      <c r="D375" s="163" t="s">
        <v>120</v>
      </c>
      <c r="E375" s="164" t="s">
        <v>1296</v>
      </c>
      <c r="F375" s="165" t="s">
        <v>1297</v>
      </c>
      <c r="G375" s="166" t="s">
        <v>175</v>
      </c>
      <c r="H375" s="167">
        <v>48.18</v>
      </c>
      <c r="I375" s="168"/>
      <c r="J375" s="169">
        <f>ROUND(I375*H375,2)</f>
        <v>0</v>
      </c>
      <c r="K375" s="165" t="s">
        <v>130</v>
      </c>
      <c r="L375" s="170"/>
      <c r="M375" s="171" t="s">
        <v>1</v>
      </c>
      <c r="N375" s="172" t="s">
        <v>36</v>
      </c>
      <c r="O375" s="55"/>
      <c r="P375" s="150">
        <f>O375*H375</f>
        <v>0</v>
      </c>
      <c r="Q375" s="150">
        <v>1.67E-3</v>
      </c>
      <c r="R375" s="150">
        <f>Q375*H375</f>
        <v>8.0460600000000007E-2</v>
      </c>
      <c r="S375" s="150">
        <v>0</v>
      </c>
      <c r="T375" s="151">
        <f>S375*H375</f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152" t="s">
        <v>218</v>
      </c>
      <c r="AT375" s="152" t="s">
        <v>120</v>
      </c>
      <c r="AU375" s="152" t="s">
        <v>80</v>
      </c>
      <c r="AY375" s="14" t="s">
        <v>123</v>
      </c>
      <c r="BE375" s="153">
        <f>IF(N375="základní",J375,0)</f>
        <v>0</v>
      </c>
      <c r="BF375" s="153">
        <f>IF(N375="snížená",J375,0)</f>
        <v>0</v>
      </c>
      <c r="BG375" s="153">
        <f>IF(N375="zákl. přenesená",J375,0)</f>
        <v>0</v>
      </c>
      <c r="BH375" s="153">
        <f>IF(N375="sníž. přenesená",J375,0)</f>
        <v>0</v>
      </c>
      <c r="BI375" s="153">
        <f>IF(N375="nulová",J375,0)</f>
        <v>0</v>
      </c>
      <c r="BJ375" s="14" t="s">
        <v>78</v>
      </c>
      <c r="BK375" s="153">
        <f>ROUND(I375*H375,2)</f>
        <v>0</v>
      </c>
      <c r="BL375" s="14" t="s">
        <v>189</v>
      </c>
      <c r="BM375" s="152" t="s">
        <v>1298</v>
      </c>
    </row>
    <row r="376" spans="1:65" s="2" customFormat="1" ht="29.25" x14ac:dyDescent="0.2">
      <c r="A376" s="29"/>
      <c r="B376" s="30"/>
      <c r="C376" s="29"/>
      <c r="D376" s="154" t="s">
        <v>133</v>
      </c>
      <c r="E376" s="29"/>
      <c r="F376" s="155" t="s">
        <v>1299</v>
      </c>
      <c r="G376" s="29"/>
      <c r="H376" s="29"/>
      <c r="I376" s="156"/>
      <c r="J376" s="29"/>
      <c r="K376" s="29"/>
      <c r="L376" s="30"/>
      <c r="M376" s="157"/>
      <c r="N376" s="158"/>
      <c r="O376" s="55"/>
      <c r="P376" s="55"/>
      <c r="Q376" s="55"/>
      <c r="R376" s="55"/>
      <c r="S376" s="55"/>
      <c r="T376" s="56"/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T376" s="14" t="s">
        <v>133</v>
      </c>
      <c r="AU376" s="14" t="s">
        <v>80</v>
      </c>
    </row>
    <row r="377" spans="1:65" s="2" customFormat="1" ht="16.5" customHeight="1" x14ac:dyDescent="0.2">
      <c r="A377" s="29"/>
      <c r="B377" s="140"/>
      <c r="C377" s="141" t="s">
        <v>1300</v>
      </c>
      <c r="D377" s="141" t="s">
        <v>126</v>
      </c>
      <c r="E377" s="142" t="s">
        <v>1301</v>
      </c>
      <c r="F377" s="143" t="s">
        <v>1302</v>
      </c>
      <c r="G377" s="144" t="s">
        <v>129</v>
      </c>
      <c r="H377" s="145">
        <v>43.8</v>
      </c>
      <c r="I377" s="146"/>
      <c r="J377" s="147">
        <f t="shared" ref="J377:J382" si="100">ROUND(I377*H377,2)</f>
        <v>0</v>
      </c>
      <c r="K377" s="143" t="s">
        <v>130</v>
      </c>
      <c r="L377" s="30"/>
      <c r="M377" s="148" t="s">
        <v>1</v>
      </c>
      <c r="N377" s="149" t="s">
        <v>36</v>
      </c>
      <c r="O377" s="55"/>
      <c r="P377" s="150">
        <f t="shared" ref="P377:P382" si="101">O377*H377</f>
        <v>0</v>
      </c>
      <c r="Q377" s="150">
        <v>0</v>
      </c>
      <c r="R377" s="150">
        <f t="shared" ref="R377:R382" si="102">Q377*H377</f>
        <v>0</v>
      </c>
      <c r="S377" s="150">
        <v>0</v>
      </c>
      <c r="T377" s="151">
        <f t="shared" ref="T377:T382" si="103">S377*H377</f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52" t="s">
        <v>189</v>
      </c>
      <c r="AT377" s="152" t="s">
        <v>126</v>
      </c>
      <c r="AU377" s="152" t="s">
        <v>80</v>
      </c>
      <c r="AY377" s="14" t="s">
        <v>123</v>
      </c>
      <c r="BE377" s="153">
        <f t="shared" ref="BE377:BE382" si="104">IF(N377="základní",J377,0)</f>
        <v>0</v>
      </c>
      <c r="BF377" s="153">
        <f t="shared" ref="BF377:BF382" si="105">IF(N377="snížená",J377,0)</f>
        <v>0</v>
      </c>
      <c r="BG377" s="153">
        <f t="shared" ref="BG377:BG382" si="106">IF(N377="zákl. přenesená",J377,0)</f>
        <v>0</v>
      </c>
      <c r="BH377" s="153">
        <f t="shared" ref="BH377:BH382" si="107">IF(N377="sníž. přenesená",J377,0)</f>
        <v>0</v>
      </c>
      <c r="BI377" s="153">
        <f t="shared" ref="BI377:BI382" si="108">IF(N377="nulová",J377,0)</f>
        <v>0</v>
      </c>
      <c r="BJ377" s="14" t="s">
        <v>78</v>
      </c>
      <c r="BK377" s="153">
        <f t="shared" ref="BK377:BK382" si="109">ROUND(I377*H377,2)</f>
        <v>0</v>
      </c>
      <c r="BL377" s="14" t="s">
        <v>189</v>
      </c>
      <c r="BM377" s="152" t="s">
        <v>1303</v>
      </c>
    </row>
    <row r="378" spans="1:65" s="2" customFormat="1" ht="24" x14ac:dyDescent="0.2">
      <c r="A378" s="29"/>
      <c r="B378" s="140"/>
      <c r="C378" s="141" t="s">
        <v>500</v>
      </c>
      <c r="D378" s="141" t="s">
        <v>126</v>
      </c>
      <c r="E378" s="142" t="s">
        <v>1304</v>
      </c>
      <c r="F378" s="143" t="s">
        <v>1305</v>
      </c>
      <c r="G378" s="144" t="s">
        <v>145</v>
      </c>
      <c r="H378" s="145">
        <v>48.8</v>
      </c>
      <c r="I378" s="146"/>
      <c r="J378" s="147">
        <f t="shared" si="100"/>
        <v>0</v>
      </c>
      <c r="K378" s="143" t="s">
        <v>130</v>
      </c>
      <c r="L378" s="30"/>
      <c r="M378" s="148" t="s">
        <v>1</v>
      </c>
      <c r="N378" s="149" t="s">
        <v>36</v>
      </c>
      <c r="O378" s="55"/>
      <c r="P378" s="150">
        <f t="shared" si="101"/>
        <v>0</v>
      </c>
      <c r="Q378" s="150">
        <v>0</v>
      </c>
      <c r="R378" s="150">
        <f t="shared" si="102"/>
        <v>0</v>
      </c>
      <c r="S378" s="150">
        <v>0</v>
      </c>
      <c r="T378" s="151">
        <f t="shared" si="103"/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152" t="s">
        <v>189</v>
      </c>
      <c r="AT378" s="152" t="s">
        <v>126</v>
      </c>
      <c r="AU378" s="152" t="s">
        <v>80</v>
      </c>
      <c r="AY378" s="14" t="s">
        <v>123</v>
      </c>
      <c r="BE378" s="153">
        <f t="shared" si="104"/>
        <v>0</v>
      </c>
      <c r="BF378" s="153">
        <f t="shared" si="105"/>
        <v>0</v>
      </c>
      <c r="BG378" s="153">
        <f t="shared" si="106"/>
        <v>0</v>
      </c>
      <c r="BH378" s="153">
        <f t="shared" si="107"/>
        <v>0</v>
      </c>
      <c r="BI378" s="153">
        <f t="shared" si="108"/>
        <v>0</v>
      </c>
      <c r="BJ378" s="14" t="s">
        <v>78</v>
      </c>
      <c r="BK378" s="153">
        <f t="shared" si="109"/>
        <v>0</v>
      </c>
      <c r="BL378" s="14" t="s">
        <v>189</v>
      </c>
      <c r="BM378" s="152" t="s">
        <v>1306</v>
      </c>
    </row>
    <row r="379" spans="1:65" s="2" customFormat="1" ht="36" x14ac:dyDescent="0.2">
      <c r="A379" s="29"/>
      <c r="B379" s="140"/>
      <c r="C379" s="141" t="s">
        <v>1307</v>
      </c>
      <c r="D379" s="141" t="s">
        <v>126</v>
      </c>
      <c r="E379" s="142" t="s">
        <v>1308</v>
      </c>
      <c r="F379" s="143" t="s">
        <v>1309</v>
      </c>
      <c r="G379" s="144" t="s">
        <v>145</v>
      </c>
      <c r="H379" s="145">
        <v>47.2</v>
      </c>
      <c r="I379" s="146"/>
      <c r="J379" s="147">
        <f t="shared" si="100"/>
        <v>0</v>
      </c>
      <c r="K379" s="143" t="s">
        <v>130</v>
      </c>
      <c r="L379" s="30"/>
      <c r="M379" s="148" t="s">
        <v>1</v>
      </c>
      <c r="N379" s="149" t="s">
        <v>36</v>
      </c>
      <c r="O379" s="55"/>
      <c r="P379" s="150">
        <f t="shared" si="101"/>
        <v>0</v>
      </c>
      <c r="Q379" s="150">
        <v>0</v>
      </c>
      <c r="R379" s="150">
        <f t="shared" si="102"/>
        <v>0</v>
      </c>
      <c r="S379" s="150">
        <v>0</v>
      </c>
      <c r="T379" s="151">
        <f t="shared" si="103"/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52" t="s">
        <v>189</v>
      </c>
      <c r="AT379" s="152" t="s">
        <v>126</v>
      </c>
      <c r="AU379" s="152" t="s">
        <v>80</v>
      </c>
      <c r="AY379" s="14" t="s">
        <v>123</v>
      </c>
      <c r="BE379" s="153">
        <f t="shared" si="104"/>
        <v>0</v>
      </c>
      <c r="BF379" s="153">
        <f t="shared" si="105"/>
        <v>0</v>
      </c>
      <c r="BG379" s="153">
        <f t="shared" si="106"/>
        <v>0</v>
      </c>
      <c r="BH379" s="153">
        <f t="shared" si="107"/>
        <v>0</v>
      </c>
      <c r="BI379" s="153">
        <f t="shared" si="108"/>
        <v>0</v>
      </c>
      <c r="BJ379" s="14" t="s">
        <v>78</v>
      </c>
      <c r="BK379" s="153">
        <f t="shared" si="109"/>
        <v>0</v>
      </c>
      <c r="BL379" s="14" t="s">
        <v>189</v>
      </c>
      <c r="BM379" s="152" t="s">
        <v>1310</v>
      </c>
    </row>
    <row r="380" spans="1:65" s="2" customFormat="1" ht="21.75" customHeight="1" x14ac:dyDescent="0.2">
      <c r="A380" s="29"/>
      <c r="B380" s="140"/>
      <c r="C380" s="163" t="s">
        <v>1061</v>
      </c>
      <c r="D380" s="163" t="s">
        <v>120</v>
      </c>
      <c r="E380" s="164" t="s">
        <v>1311</v>
      </c>
      <c r="F380" s="165" t="s">
        <v>1312</v>
      </c>
      <c r="G380" s="166" t="s">
        <v>145</v>
      </c>
      <c r="H380" s="167">
        <v>5.92</v>
      </c>
      <c r="I380" s="168"/>
      <c r="J380" s="169">
        <f t="shared" si="100"/>
        <v>0</v>
      </c>
      <c r="K380" s="165" t="s">
        <v>130</v>
      </c>
      <c r="L380" s="170"/>
      <c r="M380" s="171" t="s">
        <v>1</v>
      </c>
      <c r="N380" s="172" t="s">
        <v>36</v>
      </c>
      <c r="O380" s="55"/>
      <c r="P380" s="150">
        <f t="shared" si="101"/>
        <v>0</v>
      </c>
      <c r="Q380" s="150">
        <v>6.2E-2</v>
      </c>
      <c r="R380" s="150">
        <f t="shared" si="102"/>
        <v>0.36703999999999998</v>
      </c>
      <c r="S380" s="150">
        <v>0</v>
      </c>
      <c r="T380" s="151">
        <f t="shared" si="103"/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52" t="s">
        <v>218</v>
      </c>
      <c r="AT380" s="152" t="s">
        <v>120</v>
      </c>
      <c r="AU380" s="152" t="s">
        <v>80</v>
      </c>
      <c r="AY380" s="14" t="s">
        <v>123</v>
      </c>
      <c r="BE380" s="153">
        <f t="shared" si="104"/>
        <v>0</v>
      </c>
      <c r="BF380" s="153">
        <f t="shared" si="105"/>
        <v>0</v>
      </c>
      <c r="BG380" s="153">
        <f t="shared" si="106"/>
        <v>0</v>
      </c>
      <c r="BH380" s="153">
        <f t="shared" si="107"/>
        <v>0</v>
      </c>
      <c r="BI380" s="153">
        <f t="shared" si="108"/>
        <v>0</v>
      </c>
      <c r="BJ380" s="14" t="s">
        <v>78</v>
      </c>
      <c r="BK380" s="153">
        <f t="shared" si="109"/>
        <v>0</v>
      </c>
      <c r="BL380" s="14" t="s">
        <v>189</v>
      </c>
      <c r="BM380" s="152" t="s">
        <v>1313</v>
      </c>
    </row>
    <row r="381" spans="1:65" s="2" customFormat="1" ht="24" x14ac:dyDescent="0.2">
      <c r="A381" s="29"/>
      <c r="B381" s="140"/>
      <c r="C381" s="141" t="s">
        <v>1314</v>
      </c>
      <c r="D381" s="141" t="s">
        <v>126</v>
      </c>
      <c r="E381" s="142" t="s">
        <v>1315</v>
      </c>
      <c r="F381" s="143" t="s">
        <v>1316</v>
      </c>
      <c r="G381" s="144" t="s">
        <v>145</v>
      </c>
      <c r="H381" s="145">
        <v>47.2</v>
      </c>
      <c r="I381" s="146"/>
      <c r="J381" s="147">
        <f t="shared" si="100"/>
        <v>0</v>
      </c>
      <c r="K381" s="143" t="s">
        <v>130</v>
      </c>
      <c r="L381" s="30"/>
      <c r="M381" s="148" t="s">
        <v>1</v>
      </c>
      <c r="N381" s="149" t="s">
        <v>36</v>
      </c>
      <c r="O381" s="55"/>
      <c r="P381" s="150">
        <f t="shared" si="101"/>
        <v>0</v>
      </c>
      <c r="Q381" s="150">
        <v>0</v>
      </c>
      <c r="R381" s="150">
        <f t="shared" si="102"/>
        <v>0</v>
      </c>
      <c r="S381" s="150">
        <v>0</v>
      </c>
      <c r="T381" s="151">
        <f t="shared" si="103"/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152" t="s">
        <v>189</v>
      </c>
      <c r="AT381" s="152" t="s">
        <v>126</v>
      </c>
      <c r="AU381" s="152" t="s">
        <v>80</v>
      </c>
      <c r="AY381" s="14" t="s">
        <v>123</v>
      </c>
      <c r="BE381" s="153">
        <f t="shared" si="104"/>
        <v>0</v>
      </c>
      <c r="BF381" s="153">
        <f t="shared" si="105"/>
        <v>0</v>
      </c>
      <c r="BG381" s="153">
        <f t="shared" si="106"/>
        <v>0</v>
      </c>
      <c r="BH381" s="153">
        <f t="shared" si="107"/>
        <v>0</v>
      </c>
      <c r="BI381" s="153">
        <f t="shared" si="108"/>
        <v>0</v>
      </c>
      <c r="BJ381" s="14" t="s">
        <v>78</v>
      </c>
      <c r="BK381" s="153">
        <f t="shared" si="109"/>
        <v>0</v>
      </c>
      <c r="BL381" s="14" t="s">
        <v>189</v>
      </c>
      <c r="BM381" s="152" t="s">
        <v>1317</v>
      </c>
    </row>
    <row r="382" spans="1:65" s="2" customFormat="1" ht="44.25" customHeight="1" x14ac:dyDescent="0.2">
      <c r="A382" s="29"/>
      <c r="B382" s="140"/>
      <c r="C382" s="141" t="s">
        <v>507</v>
      </c>
      <c r="D382" s="141" t="s">
        <v>126</v>
      </c>
      <c r="E382" s="142" t="s">
        <v>1318</v>
      </c>
      <c r="F382" s="143" t="s">
        <v>1319</v>
      </c>
      <c r="G382" s="144" t="s">
        <v>528</v>
      </c>
      <c r="H382" s="145">
        <v>1.35</v>
      </c>
      <c r="I382" s="146"/>
      <c r="J382" s="147">
        <f t="shared" si="100"/>
        <v>0</v>
      </c>
      <c r="K382" s="143" t="s">
        <v>130</v>
      </c>
      <c r="L382" s="30"/>
      <c r="M382" s="148" t="s">
        <v>1</v>
      </c>
      <c r="N382" s="149" t="s">
        <v>36</v>
      </c>
      <c r="O382" s="55"/>
      <c r="P382" s="150">
        <f t="shared" si="101"/>
        <v>0</v>
      </c>
      <c r="Q382" s="150">
        <v>0</v>
      </c>
      <c r="R382" s="150">
        <f t="shared" si="102"/>
        <v>0</v>
      </c>
      <c r="S382" s="150">
        <v>0</v>
      </c>
      <c r="T382" s="151">
        <f t="shared" si="103"/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152" t="s">
        <v>189</v>
      </c>
      <c r="AT382" s="152" t="s">
        <v>126</v>
      </c>
      <c r="AU382" s="152" t="s">
        <v>80</v>
      </c>
      <c r="AY382" s="14" t="s">
        <v>123</v>
      </c>
      <c r="BE382" s="153">
        <f t="shared" si="104"/>
        <v>0</v>
      </c>
      <c r="BF382" s="153">
        <f t="shared" si="105"/>
        <v>0</v>
      </c>
      <c r="BG382" s="153">
        <f t="shared" si="106"/>
        <v>0</v>
      </c>
      <c r="BH382" s="153">
        <f t="shared" si="107"/>
        <v>0</v>
      </c>
      <c r="BI382" s="153">
        <f t="shared" si="108"/>
        <v>0</v>
      </c>
      <c r="BJ382" s="14" t="s">
        <v>78</v>
      </c>
      <c r="BK382" s="153">
        <f t="shared" si="109"/>
        <v>0</v>
      </c>
      <c r="BL382" s="14" t="s">
        <v>189</v>
      </c>
      <c r="BM382" s="152" t="s">
        <v>1320</v>
      </c>
    </row>
    <row r="383" spans="1:65" s="12" customFormat="1" ht="22.9" customHeight="1" x14ac:dyDescent="0.2">
      <c r="B383" s="127"/>
      <c r="D383" s="128" t="s">
        <v>70</v>
      </c>
      <c r="E383" s="138" t="s">
        <v>1321</v>
      </c>
      <c r="F383" s="138" t="s">
        <v>1322</v>
      </c>
      <c r="I383" s="130"/>
      <c r="J383" s="139">
        <f>BK383</f>
        <v>0</v>
      </c>
      <c r="L383" s="127"/>
      <c r="M383" s="132"/>
      <c r="N383" s="133"/>
      <c r="O383" s="133"/>
      <c r="P383" s="134">
        <f>SUM(P384:P387)</f>
        <v>0</v>
      </c>
      <c r="Q383" s="133"/>
      <c r="R383" s="134">
        <f>SUM(R384:R387)</f>
        <v>0</v>
      </c>
      <c r="S383" s="133"/>
      <c r="T383" s="135">
        <f>SUM(T384:T387)</f>
        <v>0</v>
      </c>
      <c r="AR383" s="128" t="s">
        <v>80</v>
      </c>
      <c r="AT383" s="136" t="s">
        <v>70</v>
      </c>
      <c r="AU383" s="136" t="s">
        <v>78</v>
      </c>
      <c r="AY383" s="128" t="s">
        <v>123</v>
      </c>
      <c r="BK383" s="137">
        <f>SUM(BK384:BK387)</f>
        <v>0</v>
      </c>
    </row>
    <row r="384" spans="1:65" s="2" customFormat="1" ht="24" x14ac:dyDescent="0.2">
      <c r="A384" s="29"/>
      <c r="B384" s="140"/>
      <c r="C384" s="141" t="s">
        <v>1323</v>
      </c>
      <c r="D384" s="141" t="s">
        <v>126</v>
      </c>
      <c r="E384" s="142" t="s">
        <v>1324</v>
      </c>
      <c r="F384" s="143" t="s">
        <v>1325</v>
      </c>
      <c r="G384" s="144" t="s">
        <v>145</v>
      </c>
      <c r="H384" s="145">
        <v>80.5</v>
      </c>
      <c r="I384" s="146"/>
      <c r="J384" s="147">
        <f>ROUND(I384*H384,2)</f>
        <v>0</v>
      </c>
      <c r="K384" s="143" t="s">
        <v>130</v>
      </c>
      <c r="L384" s="30"/>
      <c r="M384" s="148" t="s">
        <v>1</v>
      </c>
      <c r="N384" s="149" t="s">
        <v>36</v>
      </c>
      <c r="O384" s="55"/>
      <c r="P384" s="150">
        <f>O384*H384</f>
        <v>0</v>
      </c>
      <c r="Q384" s="150">
        <v>0</v>
      </c>
      <c r="R384" s="150">
        <f>Q384*H384</f>
        <v>0</v>
      </c>
      <c r="S384" s="150">
        <v>0</v>
      </c>
      <c r="T384" s="151">
        <f>S384*H384</f>
        <v>0</v>
      </c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R384" s="152" t="s">
        <v>189</v>
      </c>
      <c r="AT384" s="152" t="s">
        <v>126</v>
      </c>
      <c r="AU384" s="152" t="s">
        <v>80</v>
      </c>
      <c r="AY384" s="14" t="s">
        <v>123</v>
      </c>
      <c r="BE384" s="153">
        <f>IF(N384="základní",J384,0)</f>
        <v>0</v>
      </c>
      <c r="BF384" s="153">
        <f>IF(N384="snížená",J384,0)</f>
        <v>0</v>
      </c>
      <c r="BG384" s="153">
        <f>IF(N384="zákl. přenesená",J384,0)</f>
        <v>0</v>
      </c>
      <c r="BH384" s="153">
        <f>IF(N384="sníž. přenesená",J384,0)</f>
        <v>0</v>
      </c>
      <c r="BI384" s="153">
        <f>IF(N384="nulová",J384,0)</f>
        <v>0</v>
      </c>
      <c r="BJ384" s="14" t="s">
        <v>78</v>
      </c>
      <c r="BK384" s="153">
        <f>ROUND(I384*H384,2)</f>
        <v>0</v>
      </c>
      <c r="BL384" s="14" t="s">
        <v>189</v>
      </c>
      <c r="BM384" s="152" t="s">
        <v>1326</v>
      </c>
    </row>
    <row r="385" spans="1:65" s="2" customFormat="1" ht="24" x14ac:dyDescent="0.2">
      <c r="A385" s="29"/>
      <c r="B385" s="140"/>
      <c r="C385" s="141" t="s">
        <v>511</v>
      </c>
      <c r="D385" s="141" t="s">
        <v>126</v>
      </c>
      <c r="E385" s="142" t="s">
        <v>1327</v>
      </c>
      <c r="F385" s="143" t="s">
        <v>1328</v>
      </c>
      <c r="G385" s="144" t="s">
        <v>145</v>
      </c>
      <c r="H385" s="145">
        <v>80.5</v>
      </c>
      <c r="I385" s="146"/>
      <c r="J385" s="147">
        <f>ROUND(I385*H385,2)</f>
        <v>0</v>
      </c>
      <c r="K385" s="143" t="s">
        <v>130</v>
      </c>
      <c r="L385" s="30"/>
      <c r="M385" s="148" t="s">
        <v>1</v>
      </c>
      <c r="N385" s="149" t="s">
        <v>36</v>
      </c>
      <c r="O385" s="55"/>
      <c r="P385" s="150">
        <f>O385*H385</f>
        <v>0</v>
      </c>
      <c r="Q385" s="150">
        <v>0</v>
      </c>
      <c r="R385" s="150">
        <f>Q385*H385</f>
        <v>0</v>
      </c>
      <c r="S385" s="150">
        <v>0</v>
      </c>
      <c r="T385" s="151">
        <f>S385*H385</f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52" t="s">
        <v>189</v>
      </c>
      <c r="AT385" s="152" t="s">
        <v>126</v>
      </c>
      <c r="AU385" s="152" t="s">
        <v>80</v>
      </c>
      <c r="AY385" s="14" t="s">
        <v>123</v>
      </c>
      <c r="BE385" s="153">
        <f>IF(N385="základní",J385,0)</f>
        <v>0</v>
      </c>
      <c r="BF385" s="153">
        <f>IF(N385="snížená",J385,0)</f>
        <v>0</v>
      </c>
      <c r="BG385" s="153">
        <f>IF(N385="zákl. přenesená",J385,0)</f>
        <v>0</v>
      </c>
      <c r="BH385" s="153">
        <f>IF(N385="sníž. přenesená",J385,0)</f>
        <v>0</v>
      </c>
      <c r="BI385" s="153">
        <f>IF(N385="nulová",J385,0)</f>
        <v>0</v>
      </c>
      <c r="BJ385" s="14" t="s">
        <v>78</v>
      </c>
      <c r="BK385" s="153">
        <f>ROUND(I385*H385,2)</f>
        <v>0</v>
      </c>
      <c r="BL385" s="14" t="s">
        <v>189</v>
      </c>
      <c r="BM385" s="152" t="s">
        <v>1329</v>
      </c>
    </row>
    <row r="386" spans="1:65" s="2" customFormat="1" ht="24" x14ac:dyDescent="0.2">
      <c r="A386" s="29"/>
      <c r="B386" s="140"/>
      <c r="C386" s="141" t="s">
        <v>1330</v>
      </c>
      <c r="D386" s="141" t="s">
        <v>126</v>
      </c>
      <c r="E386" s="142" t="s">
        <v>1331</v>
      </c>
      <c r="F386" s="143" t="s">
        <v>1332</v>
      </c>
      <c r="G386" s="144" t="s">
        <v>145</v>
      </c>
      <c r="H386" s="145">
        <v>80.5</v>
      </c>
      <c r="I386" s="146"/>
      <c r="J386" s="147">
        <f>ROUND(I386*H386,2)</f>
        <v>0</v>
      </c>
      <c r="K386" s="143" t="s">
        <v>130</v>
      </c>
      <c r="L386" s="30"/>
      <c r="M386" s="148" t="s">
        <v>1</v>
      </c>
      <c r="N386" s="149" t="s">
        <v>36</v>
      </c>
      <c r="O386" s="55"/>
      <c r="P386" s="150">
        <f>O386*H386</f>
        <v>0</v>
      </c>
      <c r="Q386" s="150">
        <v>0</v>
      </c>
      <c r="R386" s="150">
        <f>Q386*H386</f>
        <v>0</v>
      </c>
      <c r="S386" s="150">
        <v>0</v>
      </c>
      <c r="T386" s="151">
        <f>S386*H386</f>
        <v>0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152" t="s">
        <v>189</v>
      </c>
      <c r="AT386" s="152" t="s">
        <v>126</v>
      </c>
      <c r="AU386" s="152" t="s">
        <v>80</v>
      </c>
      <c r="AY386" s="14" t="s">
        <v>123</v>
      </c>
      <c r="BE386" s="153">
        <f>IF(N386="základní",J386,0)</f>
        <v>0</v>
      </c>
      <c r="BF386" s="153">
        <f>IF(N386="snížená",J386,0)</f>
        <v>0</v>
      </c>
      <c r="BG386" s="153">
        <f>IF(N386="zákl. přenesená",J386,0)</f>
        <v>0</v>
      </c>
      <c r="BH386" s="153">
        <f>IF(N386="sníž. přenesená",J386,0)</f>
        <v>0</v>
      </c>
      <c r="BI386" s="153">
        <f>IF(N386="nulová",J386,0)</f>
        <v>0</v>
      </c>
      <c r="BJ386" s="14" t="s">
        <v>78</v>
      </c>
      <c r="BK386" s="153">
        <f>ROUND(I386*H386,2)</f>
        <v>0</v>
      </c>
      <c r="BL386" s="14" t="s">
        <v>189</v>
      </c>
      <c r="BM386" s="152" t="s">
        <v>1333</v>
      </c>
    </row>
    <row r="387" spans="1:65" s="2" customFormat="1" ht="24" x14ac:dyDescent="0.2">
      <c r="A387" s="29"/>
      <c r="B387" s="140"/>
      <c r="C387" s="141" t="s">
        <v>515</v>
      </c>
      <c r="D387" s="141" t="s">
        <v>126</v>
      </c>
      <c r="E387" s="142" t="s">
        <v>1334</v>
      </c>
      <c r="F387" s="143" t="s">
        <v>1335</v>
      </c>
      <c r="G387" s="144" t="s">
        <v>145</v>
      </c>
      <c r="H387" s="145">
        <v>80.5</v>
      </c>
      <c r="I387" s="146"/>
      <c r="J387" s="147">
        <f>ROUND(I387*H387,2)</f>
        <v>0</v>
      </c>
      <c r="K387" s="143" t="s">
        <v>130</v>
      </c>
      <c r="L387" s="30"/>
      <c r="M387" s="148" t="s">
        <v>1</v>
      </c>
      <c r="N387" s="149" t="s">
        <v>36</v>
      </c>
      <c r="O387" s="55"/>
      <c r="P387" s="150">
        <f>O387*H387</f>
        <v>0</v>
      </c>
      <c r="Q387" s="150">
        <v>0</v>
      </c>
      <c r="R387" s="150">
        <f>Q387*H387</f>
        <v>0</v>
      </c>
      <c r="S387" s="150">
        <v>0</v>
      </c>
      <c r="T387" s="151">
        <f>S387*H387</f>
        <v>0</v>
      </c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R387" s="152" t="s">
        <v>189</v>
      </c>
      <c r="AT387" s="152" t="s">
        <v>126</v>
      </c>
      <c r="AU387" s="152" t="s">
        <v>80</v>
      </c>
      <c r="AY387" s="14" t="s">
        <v>123</v>
      </c>
      <c r="BE387" s="153">
        <f>IF(N387="základní",J387,0)</f>
        <v>0</v>
      </c>
      <c r="BF387" s="153">
        <f>IF(N387="snížená",J387,0)</f>
        <v>0</v>
      </c>
      <c r="BG387" s="153">
        <f>IF(N387="zákl. přenesená",J387,0)</f>
        <v>0</v>
      </c>
      <c r="BH387" s="153">
        <f>IF(N387="sníž. přenesená",J387,0)</f>
        <v>0</v>
      </c>
      <c r="BI387" s="153">
        <f>IF(N387="nulová",J387,0)</f>
        <v>0</v>
      </c>
      <c r="BJ387" s="14" t="s">
        <v>78</v>
      </c>
      <c r="BK387" s="153">
        <f>ROUND(I387*H387,2)</f>
        <v>0</v>
      </c>
      <c r="BL387" s="14" t="s">
        <v>189</v>
      </c>
      <c r="BM387" s="152" t="s">
        <v>1336</v>
      </c>
    </row>
    <row r="388" spans="1:65" s="12" customFormat="1" ht="22.9" customHeight="1" x14ac:dyDescent="0.2">
      <c r="B388" s="127"/>
      <c r="D388" s="128" t="s">
        <v>70</v>
      </c>
      <c r="E388" s="138" t="s">
        <v>1337</v>
      </c>
      <c r="F388" s="138" t="s">
        <v>1338</v>
      </c>
      <c r="I388" s="130"/>
      <c r="J388" s="139">
        <f>BK388</f>
        <v>0</v>
      </c>
      <c r="L388" s="127"/>
      <c r="M388" s="132"/>
      <c r="N388" s="133"/>
      <c r="O388" s="133"/>
      <c r="P388" s="134">
        <f>SUM(P389:P390)</f>
        <v>0</v>
      </c>
      <c r="Q388" s="133"/>
      <c r="R388" s="134">
        <f>SUM(R389:R390)</f>
        <v>0</v>
      </c>
      <c r="S388" s="133"/>
      <c r="T388" s="135">
        <f>SUM(T389:T390)</f>
        <v>0</v>
      </c>
      <c r="AR388" s="128" t="s">
        <v>80</v>
      </c>
      <c r="AT388" s="136" t="s">
        <v>70</v>
      </c>
      <c r="AU388" s="136" t="s">
        <v>78</v>
      </c>
      <c r="AY388" s="128" t="s">
        <v>123</v>
      </c>
      <c r="BK388" s="137">
        <f>SUM(BK389:BK390)</f>
        <v>0</v>
      </c>
    </row>
    <row r="389" spans="1:65" s="2" customFormat="1" ht="24" x14ac:dyDescent="0.2">
      <c r="A389" s="29"/>
      <c r="B389" s="140"/>
      <c r="C389" s="141" t="s">
        <v>1339</v>
      </c>
      <c r="D389" s="141" t="s">
        <v>126</v>
      </c>
      <c r="E389" s="142" t="s">
        <v>1340</v>
      </c>
      <c r="F389" s="143" t="s">
        <v>1341</v>
      </c>
      <c r="G389" s="144" t="s">
        <v>145</v>
      </c>
      <c r="H389" s="145">
        <v>677.02</v>
      </c>
      <c r="I389" s="146"/>
      <c r="J389" s="147">
        <f>ROUND(I389*H389,2)</f>
        <v>0</v>
      </c>
      <c r="K389" s="143" t="s">
        <v>130</v>
      </c>
      <c r="L389" s="30"/>
      <c r="M389" s="148" t="s">
        <v>1</v>
      </c>
      <c r="N389" s="149" t="s">
        <v>36</v>
      </c>
      <c r="O389" s="55"/>
      <c r="P389" s="150">
        <f>O389*H389</f>
        <v>0</v>
      </c>
      <c r="Q389" s="150">
        <v>0</v>
      </c>
      <c r="R389" s="150">
        <f>Q389*H389</f>
        <v>0</v>
      </c>
      <c r="S389" s="150">
        <v>0</v>
      </c>
      <c r="T389" s="151">
        <f>S389*H389</f>
        <v>0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152" t="s">
        <v>189</v>
      </c>
      <c r="AT389" s="152" t="s">
        <v>126</v>
      </c>
      <c r="AU389" s="152" t="s">
        <v>80</v>
      </c>
      <c r="AY389" s="14" t="s">
        <v>123</v>
      </c>
      <c r="BE389" s="153">
        <f>IF(N389="základní",J389,0)</f>
        <v>0</v>
      </c>
      <c r="BF389" s="153">
        <f>IF(N389="snížená",J389,0)</f>
        <v>0</v>
      </c>
      <c r="BG389" s="153">
        <f>IF(N389="zákl. přenesená",J389,0)</f>
        <v>0</v>
      </c>
      <c r="BH389" s="153">
        <f>IF(N389="sníž. přenesená",J389,0)</f>
        <v>0</v>
      </c>
      <c r="BI389" s="153">
        <f>IF(N389="nulová",J389,0)</f>
        <v>0</v>
      </c>
      <c r="BJ389" s="14" t="s">
        <v>78</v>
      </c>
      <c r="BK389" s="153">
        <f>ROUND(I389*H389,2)</f>
        <v>0</v>
      </c>
      <c r="BL389" s="14" t="s">
        <v>189</v>
      </c>
      <c r="BM389" s="152" t="s">
        <v>1342</v>
      </c>
    </row>
    <row r="390" spans="1:65" s="2" customFormat="1" ht="36" x14ac:dyDescent="0.2">
      <c r="A390" s="29"/>
      <c r="B390" s="140"/>
      <c r="C390" s="141" t="s">
        <v>1018</v>
      </c>
      <c r="D390" s="141" t="s">
        <v>126</v>
      </c>
      <c r="E390" s="142" t="s">
        <v>1343</v>
      </c>
      <c r="F390" s="143" t="s">
        <v>1344</v>
      </c>
      <c r="G390" s="144" t="s">
        <v>145</v>
      </c>
      <c r="H390" s="145">
        <v>677.02</v>
      </c>
      <c r="I390" s="146"/>
      <c r="J390" s="147">
        <f>ROUND(I390*H390,2)</f>
        <v>0</v>
      </c>
      <c r="K390" s="143" t="s">
        <v>130</v>
      </c>
      <c r="L390" s="30"/>
      <c r="M390" s="177" t="s">
        <v>1</v>
      </c>
      <c r="N390" s="178" t="s">
        <v>36</v>
      </c>
      <c r="O390" s="161"/>
      <c r="P390" s="179">
        <f>O390*H390</f>
        <v>0</v>
      </c>
      <c r="Q390" s="179">
        <v>0</v>
      </c>
      <c r="R390" s="179">
        <f>Q390*H390</f>
        <v>0</v>
      </c>
      <c r="S390" s="179">
        <v>0</v>
      </c>
      <c r="T390" s="180">
        <f>S390*H390</f>
        <v>0</v>
      </c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R390" s="152" t="s">
        <v>189</v>
      </c>
      <c r="AT390" s="152" t="s">
        <v>126</v>
      </c>
      <c r="AU390" s="152" t="s">
        <v>80</v>
      </c>
      <c r="AY390" s="14" t="s">
        <v>123</v>
      </c>
      <c r="BE390" s="153">
        <f>IF(N390="základní",J390,0)</f>
        <v>0</v>
      </c>
      <c r="BF390" s="153">
        <f>IF(N390="snížená",J390,0)</f>
        <v>0</v>
      </c>
      <c r="BG390" s="153">
        <f>IF(N390="zákl. přenesená",J390,0)</f>
        <v>0</v>
      </c>
      <c r="BH390" s="153">
        <f>IF(N390="sníž. přenesená",J390,0)</f>
        <v>0</v>
      </c>
      <c r="BI390" s="153">
        <f>IF(N390="nulová",J390,0)</f>
        <v>0</v>
      </c>
      <c r="BJ390" s="14" t="s">
        <v>78</v>
      </c>
      <c r="BK390" s="153">
        <f>ROUND(I390*H390,2)</f>
        <v>0</v>
      </c>
      <c r="BL390" s="14" t="s">
        <v>189</v>
      </c>
      <c r="BM390" s="152" t="s">
        <v>1345</v>
      </c>
    </row>
    <row r="391" spans="1:65" s="2" customFormat="1" ht="6.95" customHeight="1" x14ac:dyDescent="0.2">
      <c r="A391" s="29"/>
      <c r="B391" s="44"/>
      <c r="C391" s="45"/>
      <c r="D391" s="45"/>
      <c r="E391" s="45"/>
      <c r="F391" s="45"/>
      <c r="G391" s="45"/>
      <c r="H391" s="45"/>
      <c r="I391" s="45"/>
      <c r="J391" s="45"/>
      <c r="K391" s="45"/>
      <c r="L391" s="30"/>
      <c r="M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</row>
  </sheetData>
  <autoFilter ref="C143:K390"/>
  <mergeCells count="9">
    <mergeCell ref="E87:H87"/>
    <mergeCell ref="E134:H134"/>
    <mergeCell ref="E136:H13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tabSelected="1" topLeftCell="A41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92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97</v>
      </c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16.5" customHeight="1" x14ac:dyDescent="0.2">
      <c r="B7" s="17"/>
      <c r="E7" s="222" t="str">
        <f>'Rekapitulace stavby'!K6</f>
        <v>Oprava rozvodů elektrické energie v žst. České Budějovice /TS 22/0,4 kV  Trägerova  ul.</v>
      </c>
      <c r="F7" s="223"/>
      <c r="G7" s="223"/>
      <c r="H7" s="223"/>
      <c r="L7" s="17"/>
    </row>
    <row r="8" spans="1:46" s="2" customFormat="1" ht="12" customHeight="1" x14ac:dyDescent="0.2">
      <c r="A8" s="29"/>
      <c r="B8" s="30"/>
      <c r="C8" s="29"/>
      <c r="D8" s="24" t="s">
        <v>98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1" t="s">
        <v>1346</v>
      </c>
      <c r="F9" s="221"/>
      <c r="G9" s="221"/>
      <c r="H9" s="22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24" t="str">
        <f>'Rekapitulace stavby'!E14</f>
        <v>Vyplň údaj</v>
      </c>
      <c r="F18" s="216"/>
      <c r="G18" s="216"/>
      <c r="H18" s="216"/>
      <c r="I18" s="2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1"/>
      <c r="B27" s="92"/>
      <c r="C27" s="91"/>
      <c r="D27" s="91"/>
      <c r="E27" s="220" t="s">
        <v>1</v>
      </c>
      <c r="F27" s="220"/>
      <c r="G27" s="220"/>
      <c r="H27" s="220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31</v>
      </c>
      <c r="E30" s="29"/>
      <c r="F30" s="29"/>
      <c r="G30" s="29"/>
      <c r="H30" s="29"/>
      <c r="I30" s="29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35</v>
      </c>
      <c r="E33" s="24" t="s">
        <v>36</v>
      </c>
      <c r="F33" s="96">
        <f>ROUND((SUM(BE117:BE127)),  2)</f>
        <v>0</v>
      </c>
      <c r="G33" s="29"/>
      <c r="H33" s="29"/>
      <c r="I33" s="97">
        <v>0.21</v>
      </c>
      <c r="J33" s="96">
        <f>ROUND(((SUM(BE117:BE127))*I33),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37</v>
      </c>
      <c r="F34" s="96">
        <f>ROUND((SUM(BF117:BF127)),  2)</f>
        <v>0</v>
      </c>
      <c r="G34" s="29"/>
      <c r="H34" s="29"/>
      <c r="I34" s="97">
        <v>0.15</v>
      </c>
      <c r="J34" s="96">
        <f>ROUND(((SUM(BF117:BF127))*I34),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38</v>
      </c>
      <c r="F35" s="96">
        <f>ROUND((SUM(BG117:BG127)),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39</v>
      </c>
      <c r="F36" s="96">
        <f>ROUND((SUM(BH117:BH127)),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96">
        <f>ROUND((SUM(BI117:BI127)),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41</v>
      </c>
      <c r="E39" s="57"/>
      <c r="F39" s="57"/>
      <c r="G39" s="100" t="s">
        <v>42</v>
      </c>
      <c r="H39" s="101" t="s">
        <v>43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46</v>
      </c>
      <c r="E61" s="32"/>
      <c r="F61" s="104" t="s">
        <v>47</v>
      </c>
      <c r="G61" s="42" t="s">
        <v>46</v>
      </c>
      <c r="H61" s="32"/>
      <c r="I61" s="32"/>
      <c r="J61" s="10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46</v>
      </c>
      <c r="E76" s="32"/>
      <c r="F76" s="104" t="s">
        <v>47</v>
      </c>
      <c r="G76" s="42" t="s">
        <v>46</v>
      </c>
      <c r="H76" s="32"/>
      <c r="I76" s="32"/>
      <c r="J76" s="10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2" t="str">
        <f>E7</f>
        <v>Oprava rozvodů elektrické energie v žst. České Budějovice /TS 22/0,4 kV  Trägerova  ul.</v>
      </c>
      <c r="F85" s="223"/>
      <c r="G85" s="223"/>
      <c r="H85" s="22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1" t="str">
        <f>E9</f>
        <v>VRN_PS350.1 - VRN_Technol...</v>
      </c>
      <c r="F87" s="221"/>
      <c r="G87" s="221"/>
      <c r="H87" s="22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101</v>
      </c>
      <c r="D94" s="98"/>
      <c r="E94" s="98"/>
      <c r="F94" s="98"/>
      <c r="G94" s="98"/>
      <c r="H94" s="98"/>
      <c r="I94" s="98"/>
      <c r="J94" s="107" t="s">
        <v>102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103</v>
      </c>
      <c r="D96" s="29"/>
      <c r="E96" s="29"/>
      <c r="F96" s="29"/>
      <c r="G96" s="29"/>
      <c r="H96" s="29"/>
      <c r="I96" s="29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1:31" s="9" customFormat="1" ht="24.95" customHeight="1" x14ac:dyDescent="0.2">
      <c r="B97" s="109"/>
      <c r="D97" s="110" t="s">
        <v>1347</v>
      </c>
      <c r="E97" s="111"/>
      <c r="F97" s="111"/>
      <c r="G97" s="111"/>
      <c r="H97" s="111"/>
      <c r="I97" s="111"/>
      <c r="J97" s="112">
        <f>J118</f>
        <v>0</v>
      </c>
      <c r="L97" s="109"/>
    </row>
    <row r="98" spans="1:31" s="2" customFormat="1" ht="21.75" customHeight="1" x14ac:dyDescent="0.2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 x14ac:dyDescent="0.2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 x14ac:dyDescent="0.2">
      <c r="A103" s="29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 x14ac:dyDescent="0.2">
      <c r="A104" s="29"/>
      <c r="B104" s="30"/>
      <c r="C104" s="18" t="s">
        <v>107</v>
      </c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 x14ac:dyDescent="0.2">
      <c r="A106" s="29"/>
      <c r="B106" s="30"/>
      <c r="C106" s="24" t="s">
        <v>16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 x14ac:dyDescent="0.2">
      <c r="A107" s="29"/>
      <c r="B107" s="30"/>
      <c r="C107" s="29"/>
      <c r="D107" s="29"/>
      <c r="E107" s="222" t="str">
        <f>E7</f>
        <v>Oprava rozvodů elektrické energie v žst. České Budějovice /TS 22/0,4 kV  Trägerova  ul.</v>
      </c>
      <c r="F107" s="223"/>
      <c r="G107" s="223"/>
      <c r="H107" s="223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4" t="s">
        <v>98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 x14ac:dyDescent="0.2">
      <c r="A109" s="29"/>
      <c r="B109" s="30"/>
      <c r="C109" s="29"/>
      <c r="D109" s="29"/>
      <c r="E109" s="201" t="str">
        <f>E9</f>
        <v>VRN_PS350.1 - VRN_Technol...</v>
      </c>
      <c r="F109" s="221"/>
      <c r="G109" s="221"/>
      <c r="H109" s="221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19</v>
      </c>
      <c r="D111" s="29"/>
      <c r="E111" s="29"/>
      <c r="F111" s="22" t="str">
        <f>F12</f>
        <v xml:space="preserve"> </v>
      </c>
      <c r="G111" s="29"/>
      <c r="H111" s="29"/>
      <c r="I111" s="24" t="s">
        <v>21</v>
      </c>
      <c r="J111" s="52">
        <f>IF(J12="","",J12)</f>
        <v>0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 x14ac:dyDescent="0.2">
      <c r="A113" s="29"/>
      <c r="B113" s="30"/>
      <c r="C113" s="24" t="s">
        <v>22</v>
      </c>
      <c r="D113" s="29"/>
      <c r="E113" s="29"/>
      <c r="F113" s="22" t="str">
        <f>E15</f>
        <v xml:space="preserve"> </v>
      </c>
      <c r="G113" s="29"/>
      <c r="H113" s="29"/>
      <c r="I113" s="24" t="s">
        <v>27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 x14ac:dyDescent="0.2">
      <c r="A114" s="29"/>
      <c r="B114" s="30"/>
      <c r="C114" s="24" t="s">
        <v>25</v>
      </c>
      <c r="D114" s="29"/>
      <c r="E114" s="29"/>
      <c r="F114" s="22" t="str">
        <f>IF(E18="","",E18)</f>
        <v>Vyplň údaj</v>
      </c>
      <c r="G114" s="29"/>
      <c r="H114" s="29"/>
      <c r="I114" s="24" t="s">
        <v>29</v>
      </c>
      <c r="J114" s="27" t="str">
        <f>E24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 x14ac:dyDescent="0.2">
      <c r="A116" s="117"/>
      <c r="B116" s="118"/>
      <c r="C116" s="119" t="s">
        <v>108</v>
      </c>
      <c r="D116" s="120" t="s">
        <v>56</v>
      </c>
      <c r="E116" s="120" t="s">
        <v>52</v>
      </c>
      <c r="F116" s="120" t="s">
        <v>53</v>
      </c>
      <c r="G116" s="120" t="s">
        <v>109</v>
      </c>
      <c r="H116" s="120" t="s">
        <v>110</v>
      </c>
      <c r="I116" s="120" t="s">
        <v>111</v>
      </c>
      <c r="J116" s="120" t="s">
        <v>102</v>
      </c>
      <c r="K116" s="121" t="s">
        <v>112</v>
      </c>
      <c r="L116" s="122"/>
      <c r="M116" s="59" t="s">
        <v>1</v>
      </c>
      <c r="N116" s="60" t="s">
        <v>35</v>
      </c>
      <c r="O116" s="60" t="s">
        <v>113</v>
      </c>
      <c r="P116" s="60" t="s">
        <v>114</v>
      </c>
      <c r="Q116" s="60" t="s">
        <v>115</v>
      </c>
      <c r="R116" s="60" t="s">
        <v>116</v>
      </c>
      <c r="S116" s="60" t="s">
        <v>117</v>
      </c>
      <c r="T116" s="61" t="s">
        <v>118</v>
      </c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</row>
    <row r="117" spans="1:65" s="2" customFormat="1" ht="22.9" customHeight="1" x14ac:dyDescent="0.25">
      <c r="A117" s="29"/>
      <c r="B117" s="30"/>
      <c r="C117" s="66" t="s">
        <v>119</v>
      </c>
      <c r="D117" s="29"/>
      <c r="E117" s="29"/>
      <c r="F117" s="29"/>
      <c r="G117" s="29"/>
      <c r="H117" s="29"/>
      <c r="I117" s="29"/>
      <c r="J117" s="123">
        <f>BK117</f>
        <v>0</v>
      </c>
      <c r="K117" s="29"/>
      <c r="L117" s="30"/>
      <c r="M117" s="62"/>
      <c r="N117" s="53"/>
      <c r="O117" s="63"/>
      <c r="P117" s="124">
        <f>P118</f>
        <v>0</v>
      </c>
      <c r="Q117" s="63"/>
      <c r="R117" s="124">
        <f>R118</f>
        <v>0</v>
      </c>
      <c r="S117" s="63"/>
      <c r="T117" s="12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70</v>
      </c>
      <c r="AU117" s="14" t="s">
        <v>104</v>
      </c>
      <c r="BK117" s="126">
        <f>BK118</f>
        <v>0</v>
      </c>
    </row>
    <row r="118" spans="1:65" s="12" customFormat="1" ht="25.9" customHeight="1" x14ac:dyDescent="0.2">
      <c r="B118" s="127"/>
      <c r="D118" s="128" t="s">
        <v>70</v>
      </c>
      <c r="E118" s="129" t="s">
        <v>1348</v>
      </c>
      <c r="F118" s="129" t="s">
        <v>1349</v>
      </c>
      <c r="I118" s="130"/>
      <c r="J118" s="131">
        <f>BK118</f>
        <v>0</v>
      </c>
      <c r="L118" s="127"/>
      <c r="M118" s="132"/>
      <c r="N118" s="133"/>
      <c r="O118" s="133"/>
      <c r="P118" s="134">
        <f>SUM(P119:P127)</f>
        <v>0</v>
      </c>
      <c r="Q118" s="133"/>
      <c r="R118" s="134">
        <f>SUM(R119:R127)</f>
        <v>0</v>
      </c>
      <c r="S118" s="133"/>
      <c r="T118" s="135">
        <f>SUM(T119:T127)</f>
        <v>0</v>
      </c>
      <c r="AR118" s="128" t="s">
        <v>176</v>
      </c>
      <c r="AT118" s="136" t="s">
        <v>70</v>
      </c>
      <c r="AU118" s="136" t="s">
        <v>71</v>
      </c>
      <c r="AY118" s="128" t="s">
        <v>123</v>
      </c>
      <c r="BK118" s="137">
        <f>SUM(BK119:BK127)</f>
        <v>0</v>
      </c>
    </row>
    <row r="119" spans="1:65" s="2" customFormat="1" ht="66.75" customHeight="1" x14ac:dyDescent="0.2">
      <c r="A119" s="29"/>
      <c r="B119" s="140"/>
      <c r="C119" s="141" t="s">
        <v>78</v>
      </c>
      <c r="D119" s="141" t="s">
        <v>126</v>
      </c>
      <c r="E119" s="142" t="s">
        <v>1350</v>
      </c>
      <c r="F119" s="143" t="s">
        <v>1351</v>
      </c>
      <c r="G119" s="144" t="s">
        <v>1236</v>
      </c>
      <c r="H119" s="181"/>
      <c r="I119" s="146"/>
      <c r="J119" s="147">
        <f t="shared" ref="J119:J127" si="0">ROUND(I119*H119,2)</f>
        <v>0</v>
      </c>
      <c r="K119" s="143" t="s">
        <v>166</v>
      </c>
      <c r="L119" s="30"/>
      <c r="M119" s="148" t="s">
        <v>1</v>
      </c>
      <c r="N119" s="149" t="s">
        <v>36</v>
      </c>
      <c r="O119" s="55"/>
      <c r="P119" s="150">
        <f t="shared" ref="P119:P127" si="1">O119*H119</f>
        <v>0</v>
      </c>
      <c r="Q119" s="150">
        <v>0</v>
      </c>
      <c r="R119" s="150">
        <f t="shared" ref="R119:R127" si="2">Q119*H119</f>
        <v>0</v>
      </c>
      <c r="S119" s="150">
        <v>0</v>
      </c>
      <c r="T119" s="151">
        <f t="shared" ref="T119:T127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2" t="s">
        <v>142</v>
      </c>
      <c r="AT119" s="152" t="s">
        <v>126</v>
      </c>
      <c r="AU119" s="152" t="s">
        <v>78</v>
      </c>
      <c r="AY119" s="14" t="s">
        <v>123</v>
      </c>
      <c r="BE119" s="153">
        <f t="shared" ref="BE119:BE127" si="4">IF(N119="základní",J119,0)</f>
        <v>0</v>
      </c>
      <c r="BF119" s="153">
        <f t="shared" ref="BF119:BF127" si="5">IF(N119="snížená",J119,0)</f>
        <v>0</v>
      </c>
      <c r="BG119" s="153">
        <f t="shared" ref="BG119:BG127" si="6">IF(N119="zákl. přenesená",J119,0)</f>
        <v>0</v>
      </c>
      <c r="BH119" s="153">
        <f t="shared" ref="BH119:BH127" si="7">IF(N119="sníž. přenesená",J119,0)</f>
        <v>0</v>
      </c>
      <c r="BI119" s="153">
        <f t="shared" ref="BI119:BI127" si="8">IF(N119="nulová",J119,0)</f>
        <v>0</v>
      </c>
      <c r="BJ119" s="14" t="s">
        <v>78</v>
      </c>
      <c r="BK119" s="153">
        <f t="shared" ref="BK119:BK127" si="9">ROUND(I119*H119,2)</f>
        <v>0</v>
      </c>
      <c r="BL119" s="14" t="s">
        <v>142</v>
      </c>
      <c r="BM119" s="152" t="s">
        <v>80</v>
      </c>
    </row>
    <row r="120" spans="1:65" s="2" customFormat="1" ht="66.75" customHeight="1" x14ac:dyDescent="0.2">
      <c r="A120" s="29"/>
      <c r="B120" s="140"/>
      <c r="C120" s="141" t="s">
        <v>80</v>
      </c>
      <c r="D120" s="141" t="s">
        <v>126</v>
      </c>
      <c r="E120" s="142" t="s">
        <v>1352</v>
      </c>
      <c r="F120" s="143" t="s">
        <v>1353</v>
      </c>
      <c r="G120" s="144" t="s">
        <v>1236</v>
      </c>
      <c r="H120" s="181"/>
      <c r="I120" s="146"/>
      <c r="J120" s="147">
        <f t="shared" si="0"/>
        <v>0</v>
      </c>
      <c r="K120" s="143" t="s">
        <v>166</v>
      </c>
      <c r="L120" s="30"/>
      <c r="M120" s="148" t="s">
        <v>1</v>
      </c>
      <c r="N120" s="149" t="s">
        <v>36</v>
      </c>
      <c r="O120" s="55"/>
      <c r="P120" s="150">
        <f t="shared" si="1"/>
        <v>0</v>
      </c>
      <c r="Q120" s="150">
        <v>0</v>
      </c>
      <c r="R120" s="150">
        <f t="shared" si="2"/>
        <v>0</v>
      </c>
      <c r="S120" s="150">
        <v>0</v>
      </c>
      <c r="T120" s="151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2" t="s">
        <v>142</v>
      </c>
      <c r="AT120" s="152" t="s">
        <v>126</v>
      </c>
      <c r="AU120" s="152" t="s">
        <v>78</v>
      </c>
      <c r="AY120" s="14" t="s">
        <v>123</v>
      </c>
      <c r="BE120" s="153">
        <f t="shared" si="4"/>
        <v>0</v>
      </c>
      <c r="BF120" s="153">
        <f t="shared" si="5"/>
        <v>0</v>
      </c>
      <c r="BG120" s="153">
        <f t="shared" si="6"/>
        <v>0</v>
      </c>
      <c r="BH120" s="153">
        <f t="shared" si="7"/>
        <v>0</v>
      </c>
      <c r="BI120" s="153">
        <f t="shared" si="8"/>
        <v>0</v>
      </c>
      <c r="BJ120" s="14" t="s">
        <v>78</v>
      </c>
      <c r="BK120" s="153">
        <f t="shared" si="9"/>
        <v>0</v>
      </c>
      <c r="BL120" s="14" t="s">
        <v>142</v>
      </c>
      <c r="BM120" s="152" t="s">
        <v>142</v>
      </c>
    </row>
    <row r="121" spans="1:65" s="2" customFormat="1" ht="16.5" customHeight="1" x14ac:dyDescent="0.2">
      <c r="A121" s="29"/>
      <c r="B121" s="140"/>
      <c r="C121" s="141" t="s">
        <v>122</v>
      </c>
      <c r="D121" s="141" t="s">
        <v>126</v>
      </c>
      <c r="E121" s="142" t="s">
        <v>1354</v>
      </c>
      <c r="F121" s="143" t="s">
        <v>1355</v>
      </c>
      <c r="G121" s="144" t="s">
        <v>1236</v>
      </c>
      <c r="H121" s="181"/>
      <c r="I121" s="146"/>
      <c r="J121" s="147">
        <f t="shared" si="0"/>
        <v>0</v>
      </c>
      <c r="K121" s="143" t="s">
        <v>166</v>
      </c>
      <c r="L121" s="30"/>
      <c r="M121" s="148" t="s">
        <v>1</v>
      </c>
      <c r="N121" s="149" t="s">
        <v>36</v>
      </c>
      <c r="O121" s="55"/>
      <c r="P121" s="150">
        <f t="shared" si="1"/>
        <v>0</v>
      </c>
      <c r="Q121" s="150">
        <v>0</v>
      </c>
      <c r="R121" s="150">
        <f t="shared" si="2"/>
        <v>0</v>
      </c>
      <c r="S121" s="150">
        <v>0</v>
      </c>
      <c r="T121" s="151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2" t="s">
        <v>142</v>
      </c>
      <c r="AT121" s="152" t="s">
        <v>126</v>
      </c>
      <c r="AU121" s="152" t="s">
        <v>78</v>
      </c>
      <c r="AY121" s="14" t="s">
        <v>123</v>
      </c>
      <c r="BE121" s="153">
        <f t="shared" si="4"/>
        <v>0</v>
      </c>
      <c r="BF121" s="153">
        <f t="shared" si="5"/>
        <v>0</v>
      </c>
      <c r="BG121" s="153">
        <f t="shared" si="6"/>
        <v>0</v>
      </c>
      <c r="BH121" s="153">
        <f t="shared" si="7"/>
        <v>0</v>
      </c>
      <c r="BI121" s="153">
        <f t="shared" si="8"/>
        <v>0</v>
      </c>
      <c r="BJ121" s="14" t="s">
        <v>78</v>
      </c>
      <c r="BK121" s="153">
        <f t="shared" si="9"/>
        <v>0</v>
      </c>
      <c r="BL121" s="14" t="s">
        <v>142</v>
      </c>
      <c r="BM121" s="152" t="s">
        <v>172</v>
      </c>
    </row>
    <row r="122" spans="1:65" s="2" customFormat="1" ht="21.75" customHeight="1" x14ac:dyDescent="0.2">
      <c r="A122" s="29"/>
      <c r="B122" s="140"/>
      <c r="C122" s="141" t="s">
        <v>142</v>
      </c>
      <c r="D122" s="141" t="s">
        <v>126</v>
      </c>
      <c r="E122" s="142" t="s">
        <v>1356</v>
      </c>
      <c r="F122" s="143" t="s">
        <v>1357</v>
      </c>
      <c r="G122" s="144" t="s">
        <v>1236</v>
      </c>
      <c r="H122" s="181"/>
      <c r="I122" s="146"/>
      <c r="J122" s="147">
        <f t="shared" si="0"/>
        <v>0</v>
      </c>
      <c r="K122" s="143" t="s">
        <v>166</v>
      </c>
      <c r="L122" s="30"/>
      <c r="M122" s="148" t="s">
        <v>1</v>
      </c>
      <c r="N122" s="149" t="s">
        <v>36</v>
      </c>
      <c r="O122" s="55"/>
      <c r="P122" s="150">
        <f t="shared" si="1"/>
        <v>0</v>
      </c>
      <c r="Q122" s="150">
        <v>0</v>
      </c>
      <c r="R122" s="150">
        <f t="shared" si="2"/>
        <v>0</v>
      </c>
      <c r="S122" s="150">
        <v>0</v>
      </c>
      <c r="T122" s="151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2" t="s">
        <v>142</v>
      </c>
      <c r="AT122" s="152" t="s">
        <v>126</v>
      </c>
      <c r="AU122" s="152" t="s">
        <v>78</v>
      </c>
      <c r="AY122" s="14" t="s">
        <v>123</v>
      </c>
      <c r="BE122" s="153">
        <f t="shared" si="4"/>
        <v>0</v>
      </c>
      <c r="BF122" s="153">
        <f t="shared" si="5"/>
        <v>0</v>
      </c>
      <c r="BG122" s="153">
        <f t="shared" si="6"/>
        <v>0</v>
      </c>
      <c r="BH122" s="153">
        <f t="shared" si="7"/>
        <v>0</v>
      </c>
      <c r="BI122" s="153">
        <f t="shared" si="8"/>
        <v>0</v>
      </c>
      <c r="BJ122" s="14" t="s">
        <v>78</v>
      </c>
      <c r="BK122" s="153">
        <f t="shared" si="9"/>
        <v>0</v>
      </c>
      <c r="BL122" s="14" t="s">
        <v>142</v>
      </c>
      <c r="BM122" s="152" t="s">
        <v>169</v>
      </c>
    </row>
    <row r="123" spans="1:65" s="2" customFormat="1" ht="66.75" customHeight="1" x14ac:dyDescent="0.2">
      <c r="A123" s="29"/>
      <c r="B123" s="140"/>
      <c r="C123" s="141" t="s">
        <v>176</v>
      </c>
      <c r="D123" s="141" t="s">
        <v>126</v>
      </c>
      <c r="E123" s="142" t="s">
        <v>1358</v>
      </c>
      <c r="F123" s="143" t="s">
        <v>1359</v>
      </c>
      <c r="G123" s="144" t="s">
        <v>1236</v>
      </c>
      <c r="H123" s="181"/>
      <c r="I123" s="146"/>
      <c r="J123" s="147">
        <f t="shared" si="0"/>
        <v>0</v>
      </c>
      <c r="K123" s="143" t="s">
        <v>166</v>
      </c>
      <c r="L123" s="30"/>
      <c r="M123" s="148" t="s">
        <v>1</v>
      </c>
      <c r="N123" s="149" t="s">
        <v>36</v>
      </c>
      <c r="O123" s="55"/>
      <c r="P123" s="150">
        <f t="shared" si="1"/>
        <v>0</v>
      </c>
      <c r="Q123" s="150">
        <v>0</v>
      </c>
      <c r="R123" s="150">
        <f t="shared" si="2"/>
        <v>0</v>
      </c>
      <c r="S123" s="150">
        <v>0</v>
      </c>
      <c r="T123" s="151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142</v>
      </c>
      <c r="AT123" s="152" t="s">
        <v>126</v>
      </c>
      <c r="AU123" s="152" t="s">
        <v>78</v>
      </c>
      <c r="AY123" s="14" t="s">
        <v>123</v>
      </c>
      <c r="BE123" s="153">
        <f t="shared" si="4"/>
        <v>0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4" t="s">
        <v>78</v>
      </c>
      <c r="BK123" s="153">
        <f t="shared" si="9"/>
        <v>0</v>
      </c>
      <c r="BL123" s="14" t="s">
        <v>142</v>
      </c>
      <c r="BM123" s="152" t="s">
        <v>179</v>
      </c>
    </row>
    <row r="124" spans="1:65" s="2" customFormat="1" ht="36" x14ac:dyDescent="0.2">
      <c r="A124" s="29"/>
      <c r="B124" s="140"/>
      <c r="C124" s="141" t="s">
        <v>172</v>
      </c>
      <c r="D124" s="141" t="s">
        <v>126</v>
      </c>
      <c r="E124" s="142" t="s">
        <v>1360</v>
      </c>
      <c r="F124" s="143" t="s">
        <v>1361</v>
      </c>
      <c r="G124" s="144" t="s">
        <v>528</v>
      </c>
      <c r="H124" s="145">
        <v>10</v>
      </c>
      <c r="I124" s="146"/>
      <c r="J124" s="147">
        <f t="shared" si="0"/>
        <v>0</v>
      </c>
      <c r="K124" s="143" t="s">
        <v>166</v>
      </c>
      <c r="L124" s="30"/>
      <c r="M124" s="148" t="s">
        <v>1</v>
      </c>
      <c r="N124" s="149" t="s">
        <v>36</v>
      </c>
      <c r="O124" s="55"/>
      <c r="P124" s="150">
        <f t="shared" si="1"/>
        <v>0</v>
      </c>
      <c r="Q124" s="150">
        <v>0</v>
      </c>
      <c r="R124" s="150">
        <f t="shared" si="2"/>
        <v>0</v>
      </c>
      <c r="S124" s="150">
        <v>0</v>
      </c>
      <c r="T124" s="151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2" t="s">
        <v>142</v>
      </c>
      <c r="AT124" s="152" t="s">
        <v>126</v>
      </c>
      <c r="AU124" s="152" t="s">
        <v>78</v>
      </c>
      <c r="AY124" s="14" t="s">
        <v>123</v>
      </c>
      <c r="BE124" s="153">
        <f t="shared" si="4"/>
        <v>0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4" t="s">
        <v>78</v>
      </c>
      <c r="BK124" s="153">
        <f t="shared" si="9"/>
        <v>0</v>
      </c>
      <c r="BL124" s="14" t="s">
        <v>142</v>
      </c>
      <c r="BM124" s="152" t="s">
        <v>182</v>
      </c>
    </row>
    <row r="125" spans="1:65" s="2" customFormat="1" ht="24" x14ac:dyDescent="0.2">
      <c r="A125" s="29"/>
      <c r="B125" s="140"/>
      <c r="C125" s="141" t="s">
        <v>183</v>
      </c>
      <c r="D125" s="141" t="s">
        <v>126</v>
      </c>
      <c r="E125" s="142" t="s">
        <v>1362</v>
      </c>
      <c r="F125" s="143" t="s">
        <v>1363</v>
      </c>
      <c r="G125" s="144" t="s">
        <v>528</v>
      </c>
      <c r="H125" s="145">
        <v>10</v>
      </c>
      <c r="I125" s="146"/>
      <c r="J125" s="147">
        <f t="shared" si="0"/>
        <v>0</v>
      </c>
      <c r="K125" s="143" t="s">
        <v>166</v>
      </c>
      <c r="L125" s="30"/>
      <c r="M125" s="148" t="s">
        <v>1</v>
      </c>
      <c r="N125" s="149" t="s">
        <v>36</v>
      </c>
      <c r="O125" s="55"/>
      <c r="P125" s="150">
        <f t="shared" si="1"/>
        <v>0</v>
      </c>
      <c r="Q125" s="150">
        <v>0</v>
      </c>
      <c r="R125" s="150">
        <f t="shared" si="2"/>
        <v>0</v>
      </c>
      <c r="S125" s="150">
        <v>0</v>
      </c>
      <c r="T125" s="151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2" t="s">
        <v>142</v>
      </c>
      <c r="AT125" s="152" t="s">
        <v>126</v>
      </c>
      <c r="AU125" s="152" t="s">
        <v>78</v>
      </c>
      <c r="AY125" s="14" t="s">
        <v>123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4" t="s">
        <v>78</v>
      </c>
      <c r="BK125" s="153">
        <f t="shared" si="9"/>
        <v>0</v>
      </c>
      <c r="BL125" s="14" t="s">
        <v>142</v>
      </c>
      <c r="BM125" s="152" t="s">
        <v>186</v>
      </c>
    </row>
    <row r="126" spans="1:65" s="2" customFormat="1" ht="21.75" customHeight="1" x14ac:dyDescent="0.2">
      <c r="A126" s="29"/>
      <c r="B126" s="140"/>
      <c r="C126" s="141" t="s">
        <v>169</v>
      </c>
      <c r="D126" s="141" t="s">
        <v>126</v>
      </c>
      <c r="E126" s="142" t="s">
        <v>1364</v>
      </c>
      <c r="F126" s="143" t="s">
        <v>1365</v>
      </c>
      <c r="G126" s="144" t="s">
        <v>528</v>
      </c>
      <c r="H126" s="145">
        <v>2</v>
      </c>
      <c r="I126" s="146"/>
      <c r="J126" s="147">
        <f t="shared" si="0"/>
        <v>0</v>
      </c>
      <c r="K126" s="143" t="s">
        <v>166</v>
      </c>
      <c r="L126" s="30"/>
      <c r="M126" s="148" t="s">
        <v>1</v>
      </c>
      <c r="N126" s="149" t="s">
        <v>36</v>
      </c>
      <c r="O126" s="55"/>
      <c r="P126" s="150">
        <f t="shared" si="1"/>
        <v>0</v>
      </c>
      <c r="Q126" s="150">
        <v>0</v>
      </c>
      <c r="R126" s="150">
        <f t="shared" si="2"/>
        <v>0</v>
      </c>
      <c r="S126" s="150">
        <v>0</v>
      </c>
      <c r="T126" s="151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2" t="s">
        <v>142</v>
      </c>
      <c r="AT126" s="152" t="s">
        <v>126</v>
      </c>
      <c r="AU126" s="152" t="s">
        <v>78</v>
      </c>
      <c r="AY126" s="14" t="s">
        <v>123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4" t="s">
        <v>78</v>
      </c>
      <c r="BK126" s="153">
        <f t="shared" si="9"/>
        <v>0</v>
      </c>
      <c r="BL126" s="14" t="s">
        <v>142</v>
      </c>
      <c r="BM126" s="152" t="s">
        <v>189</v>
      </c>
    </row>
    <row r="127" spans="1:65" s="2" customFormat="1" ht="24" x14ac:dyDescent="0.2">
      <c r="A127" s="29"/>
      <c r="B127" s="140"/>
      <c r="C127" s="141" t="s">
        <v>190</v>
      </c>
      <c r="D127" s="141" t="s">
        <v>126</v>
      </c>
      <c r="E127" s="142" t="s">
        <v>1366</v>
      </c>
      <c r="F127" s="143" t="s">
        <v>1367</v>
      </c>
      <c r="G127" s="144" t="s">
        <v>528</v>
      </c>
      <c r="H127" s="145">
        <v>8.3000000000000007</v>
      </c>
      <c r="I127" s="146"/>
      <c r="J127" s="147">
        <f t="shared" si="0"/>
        <v>0</v>
      </c>
      <c r="K127" s="143" t="s">
        <v>166</v>
      </c>
      <c r="L127" s="30"/>
      <c r="M127" s="177" t="s">
        <v>1</v>
      </c>
      <c r="N127" s="178" t="s">
        <v>36</v>
      </c>
      <c r="O127" s="161"/>
      <c r="P127" s="179">
        <f t="shared" si="1"/>
        <v>0</v>
      </c>
      <c r="Q127" s="179">
        <v>0</v>
      </c>
      <c r="R127" s="179">
        <f t="shared" si="2"/>
        <v>0</v>
      </c>
      <c r="S127" s="179">
        <v>0</v>
      </c>
      <c r="T127" s="18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2" t="s">
        <v>142</v>
      </c>
      <c r="AT127" s="152" t="s">
        <v>126</v>
      </c>
      <c r="AU127" s="152" t="s">
        <v>78</v>
      </c>
      <c r="AY127" s="14" t="s">
        <v>123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4" t="s">
        <v>78</v>
      </c>
      <c r="BK127" s="153">
        <f t="shared" si="9"/>
        <v>0</v>
      </c>
      <c r="BL127" s="14" t="s">
        <v>142</v>
      </c>
      <c r="BM127" s="152" t="s">
        <v>193</v>
      </c>
    </row>
    <row r="128" spans="1:65" s="2" customFormat="1" ht="6.95" customHeight="1" x14ac:dyDescent="0.2">
      <c r="A128" s="29"/>
      <c r="B128" s="44"/>
      <c r="C128" s="45"/>
      <c r="D128" s="45"/>
      <c r="E128" s="45"/>
      <c r="F128" s="45"/>
      <c r="G128" s="45"/>
      <c r="H128" s="45"/>
      <c r="I128" s="45"/>
      <c r="J128" s="45"/>
      <c r="K128" s="45"/>
      <c r="L128" s="30"/>
      <c r="M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</sheetData>
  <autoFilter ref="C116:K127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94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97</v>
      </c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16.5" customHeight="1" x14ac:dyDescent="0.2">
      <c r="B7" s="17"/>
      <c r="E7" s="222" t="str">
        <f>'Rekapitulace stavby'!K6</f>
        <v>Oprava rozvodů elektrické energie v žst. České Budějovice /TS 22/0,4 kV  Trägerova  ul.</v>
      </c>
      <c r="F7" s="223"/>
      <c r="G7" s="223"/>
      <c r="H7" s="223"/>
      <c r="L7" s="17"/>
    </row>
    <row r="8" spans="1:46" s="2" customFormat="1" ht="12" customHeight="1" x14ac:dyDescent="0.2">
      <c r="A8" s="29"/>
      <c r="B8" s="30"/>
      <c r="C8" s="29"/>
      <c r="D8" s="24" t="s">
        <v>98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1" t="s">
        <v>1368</v>
      </c>
      <c r="F9" s="221"/>
      <c r="G9" s="221"/>
      <c r="H9" s="22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24" t="str">
        <f>'Rekapitulace stavby'!E14</f>
        <v>Vyplň údaj</v>
      </c>
      <c r="F18" s="216"/>
      <c r="G18" s="216"/>
      <c r="H18" s="216"/>
      <c r="I18" s="2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1"/>
      <c r="B27" s="92"/>
      <c r="C27" s="91"/>
      <c r="D27" s="91"/>
      <c r="E27" s="220" t="s">
        <v>1</v>
      </c>
      <c r="F27" s="220"/>
      <c r="G27" s="220"/>
      <c r="H27" s="220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31</v>
      </c>
      <c r="E30" s="29"/>
      <c r="F30" s="29"/>
      <c r="G30" s="29"/>
      <c r="H30" s="29"/>
      <c r="I30" s="29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35</v>
      </c>
      <c r="E33" s="24" t="s">
        <v>36</v>
      </c>
      <c r="F33" s="96">
        <f>ROUND((SUM(BE119:BE127)),  2)</f>
        <v>0</v>
      </c>
      <c r="G33" s="29"/>
      <c r="H33" s="29"/>
      <c r="I33" s="97">
        <v>0.21</v>
      </c>
      <c r="J33" s="96">
        <f>ROUND(((SUM(BE119:BE127))*I33),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37</v>
      </c>
      <c r="F34" s="96">
        <f>ROUND((SUM(BF119:BF127)),  2)</f>
        <v>0</v>
      </c>
      <c r="G34" s="29"/>
      <c r="H34" s="29"/>
      <c r="I34" s="97">
        <v>0.15</v>
      </c>
      <c r="J34" s="96">
        <f>ROUND(((SUM(BF119:BF127))*I34),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38</v>
      </c>
      <c r="F35" s="96">
        <f>ROUND((SUM(BG119:BG127)),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39</v>
      </c>
      <c r="F36" s="96">
        <f>ROUND((SUM(BH119:BH127)),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96">
        <f>ROUND((SUM(BI119:BI127)),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41</v>
      </c>
      <c r="E39" s="57"/>
      <c r="F39" s="57"/>
      <c r="G39" s="100" t="s">
        <v>42</v>
      </c>
      <c r="H39" s="101" t="s">
        <v>43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46</v>
      </c>
      <c r="E61" s="32"/>
      <c r="F61" s="104" t="s">
        <v>47</v>
      </c>
      <c r="G61" s="42" t="s">
        <v>46</v>
      </c>
      <c r="H61" s="32"/>
      <c r="I61" s="32"/>
      <c r="J61" s="10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46</v>
      </c>
      <c r="E76" s="32"/>
      <c r="F76" s="104" t="s">
        <v>47</v>
      </c>
      <c r="G76" s="42" t="s">
        <v>46</v>
      </c>
      <c r="H76" s="32"/>
      <c r="I76" s="32"/>
      <c r="J76" s="10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2" t="str">
        <f>E7</f>
        <v>Oprava rozvodů elektrické energie v žst. České Budějovice /TS 22/0,4 kV  Trägerova  ul.</v>
      </c>
      <c r="F85" s="223"/>
      <c r="G85" s="223"/>
      <c r="H85" s="22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1" t="str">
        <f>E9</f>
        <v>VRN_PS350.2 - VRN_Technol...</v>
      </c>
      <c r="F87" s="221"/>
      <c r="G87" s="221"/>
      <c r="H87" s="22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101</v>
      </c>
      <c r="D94" s="98"/>
      <c r="E94" s="98"/>
      <c r="F94" s="98"/>
      <c r="G94" s="98"/>
      <c r="H94" s="98"/>
      <c r="I94" s="98"/>
      <c r="J94" s="107" t="s">
        <v>102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103</v>
      </c>
      <c r="D96" s="29"/>
      <c r="E96" s="29"/>
      <c r="F96" s="29"/>
      <c r="G96" s="29"/>
      <c r="H96" s="29"/>
      <c r="I96" s="29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1:31" s="9" customFormat="1" ht="24.95" customHeight="1" x14ac:dyDescent="0.2">
      <c r="B97" s="109"/>
      <c r="D97" s="110" t="s">
        <v>1347</v>
      </c>
      <c r="E97" s="111"/>
      <c r="F97" s="111"/>
      <c r="G97" s="111"/>
      <c r="H97" s="111"/>
      <c r="I97" s="111"/>
      <c r="J97" s="112">
        <f>J120</f>
        <v>0</v>
      </c>
      <c r="L97" s="109"/>
    </row>
    <row r="98" spans="1:31" s="10" customFormat="1" ht="19.899999999999999" customHeight="1" x14ac:dyDescent="0.2">
      <c r="B98" s="113"/>
      <c r="D98" s="114" t="s">
        <v>1369</v>
      </c>
      <c r="E98" s="115"/>
      <c r="F98" s="115"/>
      <c r="G98" s="115"/>
      <c r="H98" s="115"/>
      <c r="I98" s="115"/>
      <c r="J98" s="116">
        <f>J124</f>
        <v>0</v>
      </c>
      <c r="L98" s="113"/>
    </row>
    <row r="99" spans="1:31" s="10" customFormat="1" ht="19.899999999999999" customHeight="1" x14ac:dyDescent="0.2">
      <c r="B99" s="113"/>
      <c r="D99" s="114" t="s">
        <v>1370</v>
      </c>
      <c r="E99" s="115"/>
      <c r="F99" s="115"/>
      <c r="G99" s="115"/>
      <c r="H99" s="115"/>
      <c r="I99" s="115"/>
      <c r="J99" s="116">
        <f>J126</f>
        <v>0</v>
      </c>
      <c r="L99" s="113"/>
    </row>
    <row r="100" spans="1:31" s="2" customFormat="1" ht="21.75" customHeight="1" x14ac:dyDescent="0.2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 x14ac:dyDescent="0.2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 x14ac:dyDescent="0.2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 x14ac:dyDescent="0.2">
      <c r="A106" s="29"/>
      <c r="B106" s="30"/>
      <c r="C106" s="18" t="s">
        <v>107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 x14ac:dyDescent="0.2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4" t="s">
        <v>16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 x14ac:dyDescent="0.2">
      <c r="A109" s="29"/>
      <c r="B109" s="30"/>
      <c r="C109" s="29"/>
      <c r="D109" s="29"/>
      <c r="E109" s="222" t="str">
        <f>E7</f>
        <v>Oprava rozvodů elektrické energie v žst. České Budějovice /TS 22/0,4 kV  Trägerova  ul.</v>
      </c>
      <c r="F109" s="223"/>
      <c r="G109" s="223"/>
      <c r="H109" s="223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 x14ac:dyDescent="0.2">
      <c r="A110" s="29"/>
      <c r="B110" s="30"/>
      <c r="C110" s="24" t="s">
        <v>98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 x14ac:dyDescent="0.2">
      <c r="A111" s="29"/>
      <c r="B111" s="30"/>
      <c r="C111" s="29"/>
      <c r="D111" s="29"/>
      <c r="E111" s="201" t="str">
        <f>E9</f>
        <v>VRN_PS350.2 - VRN_Technol...</v>
      </c>
      <c r="F111" s="221"/>
      <c r="G111" s="221"/>
      <c r="H111" s="221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19</v>
      </c>
      <c r="D113" s="29"/>
      <c r="E113" s="29"/>
      <c r="F113" s="22" t="str">
        <f>F12</f>
        <v xml:space="preserve"> </v>
      </c>
      <c r="G113" s="29"/>
      <c r="H113" s="29"/>
      <c r="I113" s="24" t="s">
        <v>21</v>
      </c>
      <c r="J113" s="52">
        <f>IF(J12="","",J12)</f>
        <v>0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 x14ac:dyDescent="0.2">
      <c r="A115" s="29"/>
      <c r="B115" s="30"/>
      <c r="C115" s="24" t="s">
        <v>22</v>
      </c>
      <c r="D115" s="29"/>
      <c r="E115" s="29"/>
      <c r="F115" s="22" t="str">
        <f>E15</f>
        <v xml:space="preserve"> </v>
      </c>
      <c r="G115" s="29"/>
      <c r="H115" s="29"/>
      <c r="I115" s="24" t="s">
        <v>27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 x14ac:dyDescent="0.2">
      <c r="A116" s="29"/>
      <c r="B116" s="30"/>
      <c r="C116" s="24" t="s">
        <v>25</v>
      </c>
      <c r="D116" s="29"/>
      <c r="E116" s="29"/>
      <c r="F116" s="22" t="str">
        <f>IF(E18="","",E18)</f>
        <v>Vyplň údaj</v>
      </c>
      <c r="G116" s="29"/>
      <c r="H116" s="29"/>
      <c r="I116" s="24" t="s">
        <v>29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 x14ac:dyDescent="0.2">
      <c r="A118" s="117"/>
      <c r="B118" s="118"/>
      <c r="C118" s="119" t="s">
        <v>108</v>
      </c>
      <c r="D118" s="120" t="s">
        <v>56</v>
      </c>
      <c r="E118" s="120" t="s">
        <v>52</v>
      </c>
      <c r="F118" s="120" t="s">
        <v>53</v>
      </c>
      <c r="G118" s="120" t="s">
        <v>109</v>
      </c>
      <c r="H118" s="120" t="s">
        <v>110</v>
      </c>
      <c r="I118" s="120" t="s">
        <v>111</v>
      </c>
      <c r="J118" s="120" t="s">
        <v>102</v>
      </c>
      <c r="K118" s="121" t="s">
        <v>112</v>
      </c>
      <c r="L118" s="122"/>
      <c r="M118" s="59" t="s">
        <v>1</v>
      </c>
      <c r="N118" s="60" t="s">
        <v>35</v>
      </c>
      <c r="O118" s="60" t="s">
        <v>113</v>
      </c>
      <c r="P118" s="60" t="s">
        <v>114</v>
      </c>
      <c r="Q118" s="60" t="s">
        <v>115</v>
      </c>
      <c r="R118" s="60" t="s">
        <v>116</v>
      </c>
      <c r="S118" s="60" t="s">
        <v>117</v>
      </c>
      <c r="T118" s="61" t="s">
        <v>118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 x14ac:dyDescent="0.25">
      <c r="A119" s="29"/>
      <c r="B119" s="30"/>
      <c r="C119" s="66" t="s">
        <v>119</v>
      </c>
      <c r="D119" s="29"/>
      <c r="E119" s="29"/>
      <c r="F119" s="29"/>
      <c r="G119" s="29"/>
      <c r="H119" s="29"/>
      <c r="I119" s="29"/>
      <c r="J119" s="123">
        <f>BK119</f>
        <v>0</v>
      </c>
      <c r="K119" s="29"/>
      <c r="L119" s="30"/>
      <c r="M119" s="62"/>
      <c r="N119" s="53"/>
      <c r="O119" s="63"/>
      <c r="P119" s="124">
        <f>P120</f>
        <v>0</v>
      </c>
      <c r="Q119" s="63"/>
      <c r="R119" s="124">
        <f>R120</f>
        <v>0</v>
      </c>
      <c r="S119" s="63"/>
      <c r="T119" s="125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70</v>
      </c>
      <c r="AU119" s="14" t="s">
        <v>104</v>
      </c>
      <c r="BK119" s="126">
        <f>BK120</f>
        <v>0</v>
      </c>
    </row>
    <row r="120" spans="1:65" s="12" customFormat="1" ht="25.9" customHeight="1" x14ac:dyDescent="0.2">
      <c r="B120" s="127"/>
      <c r="D120" s="128" t="s">
        <v>70</v>
      </c>
      <c r="E120" s="129" t="s">
        <v>1348</v>
      </c>
      <c r="F120" s="129" t="s">
        <v>1349</v>
      </c>
      <c r="I120" s="130"/>
      <c r="J120" s="131">
        <f>BK120</f>
        <v>0</v>
      </c>
      <c r="L120" s="127"/>
      <c r="M120" s="132"/>
      <c r="N120" s="133"/>
      <c r="O120" s="133"/>
      <c r="P120" s="134">
        <f>P121+SUM(P122:P124)+P126</f>
        <v>0</v>
      </c>
      <c r="Q120" s="133"/>
      <c r="R120" s="134">
        <f>R121+SUM(R122:R124)+R126</f>
        <v>0</v>
      </c>
      <c r="S120" s="133"/>
      <c r="T120" s="135">
        <f>T121+SUM(T122:T124)+T126</f>
        <v>0</v>
      </c>
      <c r="AR120" s="128" t="s">
        <v>176</v>
      </c>
      <c r="AT120" s="136" t="s">
        <v>70</v>
      </c>
      <c r="AU120" s="136" t="s">
        <v>71</v>
      </c>
      <c r="AY120" s="128" t="s">
        <v>123</v>
      </c>
      <c r="BK120" s="137">
        <f>BK121+SUM(BK122:BK124)+BK126</f>
        <v>0</v>
      </c>
    </row>
    <row r="121" spans="1:65" s="2" customFormat="1" ht="44.25" customHeight="1" x14ac:dyDescent="0.2">
      <c r="A121" s="29"/>
      <c r="B121" s="140"/>
      <c r="C121" s="141" t="s">
        <v>78</v>
      </c>
      <c r="D121" s="141" t="s">
        <v>126</v>
      </c>
      <c r="E121" s="142" t="s">
        <v>630</v>
      </c>
      <c r="F121" s="143" t="s">
        <v>631</v>
      </c>
      <c r="G121" s="144" t="s">
        <v>175</v>
      </c>
      <c r="H121" s="145">
        <v>2</v>
      </c>
      <c r="I121" s="146"/>
      <c r="J121" s="147">
        <f>ROUND(I121*H121,2)</f>
        <v>0</v>
      </c>
      <c r="K121" s="143" t="s">
        <v>166</v>
      </c>
      <c r="L121" s="30"/>
      <c r="M121" s="148" t="s">
        <v>1</v>
      </c>
      <c r="N121" s="149" t="s">
        <v>36</v>
      </c>
      <c r="O121" s="55"/>
      <c r="P121" s="150">
        <f>O121*H121</f>
        <v>0</v>
      </c>
      <c r="Q121" s="150">
        <v>0</v>
      </c>
      <c r="R121" s="150">
        <f>Q121*H121</f>
        <v>0</v>
      </c>
      <c r="S121" s="150">
        <v>0</v>
      </c>
      <c r="T121" s="151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2" t="s">
        <v>142</v>
      </c>
      <c r="AT121" s="152" t="s">
        <v>126</v>
      </c>
      <c r="AU121" s="152" t="s">
        <v>78</v>
      </c>
      <c r="AY121" s="14" t="s">
        <v>123</v>
      </c>
      <c r="BE121" s="153">
        <f>IF(N121="základní",J121,0)</f>
        <v>0</v>
      </c>
      <c r="BF121" s="153">
        <f>IF(N121="snížená",J121,0)</f>
        <v>0</v>
      </c>
      <c r="BG121" s="153">
        <f>IF(N121="zákl. přenesená",J121,0)</f>
        <v>0</v>
      </c>
      <c r="BH121" s="153">
        <f>IF(N121="sníž. přenesená",J121,0)</f>
        <v>0</v>
      </c>
      <c r="BI121" s="153">
        <f>IF(N121="nulová",J121,0)</f>
        <v>0</v>
      </c>
      <c r="BJ121" s="14" t="s">
        <v>78</v>
      </c>
      <c r="BK121" s="153">
        <f>ROUND(I121*H121,2)</f>
        <v>0</v>
      </c>
      <c r="BL121" s="14" t="s">
        <v>142</v>
      </c>
      <c r="BM121" s="152" t="s">
        <v>80</v>
      </c>
    </row>
    <row r="122" spans="1:65" s="2" customFormat="1" ht="66.75" customHeight="1" x14ac:dyDescent="0.2">
      <c r="A122" s="29"/>
      <c r="B122" s="140"/>
      <c r="C122" s="141" t="s">
        <v>80</v>
      </c>
      <c r="D122" s="141" t="s">
        <v>126</v>
      </c>
      <c r="E122" s="142" t="s">
        <v>1371</v>
      </c>
      <c r="F122" s="143" t="s">
        <v>1372</v>
      </c>
      <c r="G122" s="144" t="s">
        <v>175</v>
      </c>
      <c r="H122" s="145">
        <v>2</v>
      </c>
      <c r="I122" s="146"/>
      <c r="J122" s="147">
        <f>ROUND(I122*H122,2)</f>
        <v>0</v>
      </c>
      <c r="K122" s="143" t="s">
        <v>166</v>
      </c>
      <c r="L122" s="30"/>
      <c r="M122" s="148" t="s">
        <v>1</v>
      </c>
      <c r="N122" s="149" t="s">
        <v>36</v>
      </c>
      <c r="O122" s="55"/>
      <c r="P122" s="150">
        <f>O122*H122</f>
        <v>0</v>
      </c>
      <c r="Q122" s="150">
        <v>0</v>
      </c>
      <c r="R122" s="150">
        <f>Q122*H122</f>
        <v>0</v>
      </c>
      <c r="S122" s="150">
        <v>0</v>
      </c>
      <c r="T122" s="151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2" t="s">
        <v>142</v>
      </c>
      <c r="AT122" s="152" t="s">
        <v>126</v>
      </c>
      <c r="AU122" s="152" t="s">
        <v>78</v>
      </c>
      <c r="AY122" s="14" t="s">
        <v>123</v>
      </c>
      <c r="BE122" s="153">
        <f>IF(N122="základní",J122,0)</f>
        <v>0</v>
      </c>
      <c r="BF122" s="153">
        <f>IF(N122="snížená",J122,0)</f>
        <v>0</v>
      </c>
      <c r="BG122" s="153">
        <f>IF(N122="zákl. přenesená",J122,0)</f>
        <v>0</v>
      </c>
      <c r="BH122" s="153">
        <f>IF(N122="sníž. přenesená",J122,0)</f>
        <v>0</v>
      </c>
      <c r="BI122" s="153">
        <f>IF(N122="nulová",J122,0)</f>
        <v>0</v>
      </c>
      <c r="BJ122" s="14" t="s">
        <v>78</v>
      </c>
      <c r="BK122" s="153">
        <f>ROUND(I122*H122,2)</f>
        <v>0</v>
      </c>
      <c r="BL122" s="14" t="s">
        <v>142</v>
      </c>
      <c r="BM122" s="152" t="s">
        <v>142</v>
      </c>
    </row>
    <row r="123" spans="1:65" s="2" customFormat="1" ht="72" x14ac:dyDescent="0.2">
      <c r="A123" s="29"/>
      <c r="B123" s="140"/>
      <c r="C123" s="141" t="s">
        <v>122</v>
      </c>
      <c r="D123" s="141" t="s">
        <v>126</v>
      </c>
      <c r="E123" s="142" t="s">
        <v>1366</v>
      </c>
      <c r="F123" s="143" t="s">
        <v>1373</v>
      </c>
      <c r="G123" s="144" t="s">
        <v>528</v>
      </c>
      <c r="H123" s="145">
        <v>0.15</v>
      </c>
      <c r="I123" s="146"/>
      <c r="J123" s="147">
        <f>ROUND(I123*H123,2)</f>
        <v>0</v>
      </c>
      <c r="K123" s="143" t="s">
        <v>166</v>
      </c>
      <c r="L123" s="30"/>
      <c r="M123" s="148" t="s">
        <v>1</v>
      </c>
      <c r="N123" s="149" t="s">
        <v>36</v>
      </c>
      <c r="O123" s="55"/>
      <c r="P123" s="150">
        <f>O123*H123</f>
        <v>0</v>
      </c>
      <c r="Q123" s="150">
        <v>0</v>
      </c>
      <c r="R123" s="150">
        <f>Q123*H123</f>
        <v>0</v>
      </c>
      <c r="S123" s="150">
        <v>0</v>
      </c>
      <c r="T123" s="151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142</v>
      </c>
      <c r="AT123" s="152" t="s">
        <v>126</v>
      </c>
      <c r="AU123" s="152" t="s">
        <v>78</v>
      </c>
      <c r="AY123" s="14" t="s">
        <v>123</v>
      </c>
      <c r="BE123" s="153">
        <f>IF(N123="základní",J123,0)</f>
        <v>0</v>
      </c>
      <c r="BF123" s="153">
        <f>IF(N123="snížená",J123,0)</f>
        <v>0</v>
      </c>
      <c r="BG123" s="153">
        <f>IF(N123="zákl. přenesená",J123,0)</f>
        <v>0</v>
      </c>
      <c r="BH123" s="153">
        <f>IF(N123="sníž. přenesená",J123,0)</f>
        <v>0</v>
      </c>
      <c r="BI123" s="153">
        <f>IF(N123="nulová",J123,0)</f>
        <v>0</v>
      </c>
      <c r="BJ123" s="14" t="s">
        <v>78</v>
      </c>
      <c r="BK123" s="153">
        <f>ROUND(I123*H123,2)</f>
        <v>0</v>
      </c>
      <c r="BL123" s="14" t="s">
        <v>142</v>
      </c>
      <c r="BM123" s="152" t="s">
        <v>172</v>
      </c>
    </row>
    <row r="124" spans="1:65" s="12" customFormat="1" ht="22.9" customHeight="1" x14ac:dyDescent="0.2">
      <c r="B124" s="127"/>
      <c r="D124" s="128" t="s">
        <v>70</v>
      </c>
      <c r="E124" s="138" t="s">
        <v>1374</v>
      </c>
      <c r="F124" s="138" t="s">
        <v>1375</v>
      </c>
      <c r="I124" s="130"/>
      <c r="J124" s="139">
        <f>BK124</f>
        <v>0</v>
      </c>
      <c r="L124" s="127"/>
      <c r="M124" s="132"/>
      <c r="N124" s="133"/>
      <c r="O124" s="133"/>
      <c r="P124" s="134">
        <f>P125</f>
        <v>0</v>
      </c>
      <c r="Q124" s="133"/>
      <c r="R124" s="134">
        <f>R125</f>
        <v>0</v>
      </c>
      <c r="S124" s="133"/>
      <c r="T124" s="135">
        <f>T125</f>
        <v>0</v>
      </c>
      <c r="AR124" s="128" t="s">
        <v>176</v>
      </c>
      <c r="AT124" s="136" t="s">
        <v>70</v>
      </c>
      <c r="AU124" s="136" t="s">
        <v>78</v>
      </c>
      <c r="AY124" s="128" t="s">
        <v>123</v>
      </c>
      <c r="BK124" s="137">
        <f>BK125</f>
        <v>0</v>
      </c>
    </row>
    <row r="125" spans="1:65" s="2" customFormat="1" ht="44.25" customHeight="1" x14ac:dyDescent="0.2">
      <c r="A125" s="29"/>
      <c r="B125" s="140"/>
      <c r="C125" s="163" t="s">
        <v>142</v>
      </c>
      <c r="D125" s="163" t="s">
        <v>120</v>
      </c>
      <c r="E125" s="164" t="s">
        <v>1376</v>
      </c>
      <c r="F125" s="165" t="s">
        <v>1377</v>
      </c>
      <c r="G125" s="166" t="s">
        <v>175</v>
      </c>
      <c r="H125" s="167">
        <v>1</v>
      </c>
      <c r="I125" s="168"/>
      <c r="J125" s="169">
        <f>ROUND(I125*H125,2)</f>
        <v>0</v>
      </c>
      <c r="K125" s="165" t="s">
        <v>166</v>
      </c>
      <c r="L125" s="170"/>
      <c r="M125" s="171" t="s">
        <v>1</v>
      </c>
      <c r="N125" s="172" t="s">
        <v>36</v>
      </c>
      <c r="O125" s="55"/>
      <c r="P125" s="150">
        <f>O125*H125</f>
        <v>0</v>
      </c>
      <c r="Q125" s="150">
        <v>0</v>
      </c>
      <c r="R125" s="150">
        <f>Q125*H125</f>
        <v>0</v>
      </c>
      <c r="S125" s="150">
        <v>0</v>
      </c>
      <c r="T125" s="151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2" t="s">
        <v>169</v>
      </c>
      <c r="AT125" s="152" t="s">
        <v>120</v>
      </c>
      <c r="AU125" s="152" t="s">
        <v>80</v>
      </c>
      <c r="AY125" s="14" t="s">
        <v>123</v>
      </c>
      <c r="BE125" s="153">
        <f>IF(N125="základní",J125,0)</f>
        <v>0</v>
      </c>
      <c r="BF125" s="153">
        <f>IF(N125="snížená",J125,0)</f>
        <v>0</v>
      </c>
      <c r="BG125" s="153">
        <f>IF(N125="zákl. přenesená",J125,0)</f>
        <v>0</v>
      </c>
      <c r="BH125" s="153">
        <f>IF(N125="sníž. přenesená",J125,0)</f>
        <v>0</v>
      </c>
      <c r="BI125" s="153">
        <f>IF(N125="nulová",J125,0)</f>
        <v>0</v>
      </c>
      <c r="BJ125" s="14" t="s">
        <v>78</v>
      </c>
      <c r="BK125" s="153">
        <f>ROUND(I125*H125,2)</f>
        <v>0</v>
      </c>
      <c r="BL125" s="14" t="s">
        <v>142</v>
      </c>
      <c r="BM125" s="152" t="s">
        <v>169</v>
      </c>
    </row>
    <row r="126" spans="1:65" s="12" customFormat="1" ht="22.9" customHeight="1" x14ac:dyDescent="0.2">
      <c r="B126" s="127"/>
      <c r="D126" s="128" t="s">
        <v>70</v>
      </c>
      <c r="E126" s="138" t="s">
        <v>1378</v>
      </c>
      <c r="F126" s="138" t="s">
        <v>1379</v>
      </c>
      <c r="I126" s="130"/>
      <c r="J126" s="139">
        <f>BK126</f>
        <v>0</v>
      </c>
      <c r="L126" s="127"/>
      <c r="M126" s="132"/>
      <c r="N126" s="133"/>
      <c r="O126" s="133"/>
      <c r="P126" s="134">
        <f>P127</f>
        <v>0</v>
      </c>
      <c r="Q126" s="133"/>
      <c r="R126" s="134">
        <f>R127</f>
        <v>0</v>
      </c>
      <c r="S126" s="133"/>
      <c r="T126" s="135">
        <f>T127</f>
        <v>0</v>
      </c>
      <c r="AR126" s="128" t="s">
        <v>176</v>
      </c>
      <c r="AT126" s="136" t="s">
        <v>70</v>
      </c>
      <c r="AU126" s="136" t="s">
        <v>78</v>
      </c>
      <c r="AY126" s="128" t="s">
        <v>123</v>
      </c>
      <c r="BK126" s="137">
        <f>BK127</f>
        <v>0</v>
      </c>
    </row>
    <row r="127" spans="1:65" s="2" customFormat="1" ht="24" x14ac:dyDescent="0.2">
      <c r="A127" s="29"/>
      <c r="B127" s="140"/>
      <c r="C127" s="141" t="s">
        <v>176</v>
      </c>
      <c r="D127" s="141" t="s">
        <v>126</v>
      </c>
      <c r="E127" s="142" t="s">
        <v>1380</v>
      </c>
      <c r="F127" s="143" t="s">
        <v>1381</v>
      </c>
      <c r="G127" s="144" t="s">
        <v>175</v>
      </c>
      <c r="H127" s="145">
        <v>2</v>
      </c>
      <c r="I127" s="146"/>
      <c r="J127" s="147">
        <f>ROUND(I127*H127,2)</f>
        <v>0</v>
      </c>
      <c r="K127" s="143" t="s">
        <v>166</v>
      </c>
      <c r="L127" s="30"/>
      <c r="M127" s="177" t="s">
        <v>1</v>
      </c>
      <c r="N127" s="178" t="s">
        <v>36</v>
      </c>
      <c r="O127" s="161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2" t="s">
        <v>142</v>
      </c>
      <c r="AT127" s="152" t="s">
        <v>126</v>
      </c>
      <c r="AU127" s="152" t="s">
        <v>80</v>
      </c>
      <c r="AY127" s="14" t="s">
        <v>123</v>
      </c>
      <c r="BE127" s="153">
        <f>IF(N127="základní",J127,0)</f>
        <v>0</v>
      </c>
      <c r="BF127" s="153">
        <f>IF(N127="snížená",J127,0)</f>
        <v>0</v>
      </c>
      <c r="BG127" s="153">
        <f>IF(N127="zákl. přenesená",J127,0)</f>
        <v>0</v>
      </c>
      <c r="BH127" s="153">
        <f>IF(N127="sníž. přenesená",J127,0)</f>
        <v>0</v>
      </c>
      <c r="BI127" s="153">
        <f>IF(N127="nulová",J127,0)</f>
        <v>0</v>
      </c>
      <c r="BJ127" s="14" t="s">
        <v>78</v>
      </c>
      <c r="BK127" s="153">
        <f>ROUND(I127*H127,2)</f>
        <v>0</v>
      </c>
      <c r="BL127" s="14" t="s">
        <v>142</v>
      </c>
      <c r="BM127" s="152" t="s">
        <v>179</v>
      </c>
    </row>
    <row r="128" spans="1:65" s="2" customFormat="1" ht="6.95" customHeight="1" x14ac:dyDescent="0.2">
      <c r="A128" s="29"/>
      <c r="B128" s="44"/>
      <c r="C128" s="45"/>
      <c r="D128" s="45"/>
      <c r="E128" s="45"/>
      <c r="F128" s="45"/>
      <c r="G128" s="45"/>
      <c r="H128" s="45"/>
      <c r="I128" s="45"/>
      <c r="J128" s="45"/>
      <c r="K128" s="45"/>
      <c r="L128" s="30"/>
      <c r="M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</sheetData>
  <autoFilter ref="C118:K12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1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 x14ac:dyDescent="0.2">
      <c r="B4" s="17"/>
      <c r="D4" s="18" t="s">
        <v>97</v>
      </c>
      <c r="L4" s="17"/>
      <c r="M4" s="90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16</v>
      </c>
      <c r="L6" s="17"/>
    </row>
    <row r="7" spans="1:46" s="1" customFormat="1" ht="16.5" customHeight="1" x14ac:dyDescent="0.2">
      <c r="B7" s="17"/>
      <c r="E7" s="222" t="str">
        <f>'Rekapitulace stavby'!K6</f>
        <v>Oprava rozvodů elektrické energie v žst. České Budějovice /TS 22/0,4 kV  Trägerova  ul.</v>
      </c>
      <c r="F7" s="223"/>
      <c r="G7" s="223"/>
      <c r="H7" s="223"/>
      <c r="L7" s="17"/>
    </row>
    <row r="8" spans="1:46" s="2" customFormat="1" ht="12" customHeight="1" x14ac:dyDescent="0.2">
      <c r="A8" s="29"/>
      <c r="B8" s="30"/>
      <c r="C8" s="29"/>
      <c r="D8" s="24" t="s">
        <v>98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1" t="s">
        <v>1382</v>
      </c>
      <c r="F9" s="221"/>
      <c r="G9" s="221"/>
      <c r="H9" s="22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24" t="str">
        <f>'Rekapitulace stavby'!E14</f>
        <v>Vyplň údaj</v>
      </c>
      <c r="F18" s="216"/>
      <c r="G18" s="216"/>
      <c r="H18" s="216"/>
      <c r="I18" s="2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1"/>
      <c r="B27" s="92"/>
      <c r="C27" s="91"/>
      <c r="D27" s="91"/>
      <c r="E27" s="220" t="s">
        <v>1</v>
      </c>
      <c r="F27" s="220"/>
      <c r="G27" s="220"/>
      <c r="H27" s="220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31</v>
      </c>
      <c r="E30" s="29"/>
      <c r="F30" s="29"/>
      <c r="G30" s="29"/>
      <c r="H30" s="29"/>
      <c r="I30" s="29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5" t="s">
        <v>35</v>
      </c>
      <c r="E33" s="24" t="s">
        <v>36</v>
      </c>
      <c r="F33" s="96">
        <f>ROUND((SUM(BE117:BE120)),  2)</f>
        <v>0</v>
      </c>
      <c r="G33" s="29"/>
      <c r="H33" s="29"/>
      <c r="I33" s="97">
        <v>0.21</v>
      </c>
      <c r="J33" s="96">
        <f>ROUND(((SUM(BE117:BE120))*I33),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37</v>
      </c>
      <c r="F34" s="96">
        <f>ROUND((SUM(BF117:BF120)),  2)</f>
        <v>0</v>
      </c>
      <c r="G34" s="29"/>
      <c r="H34" s="29"/>
      <c r="I34" s="97">
        <v>0.15</v>
      </c>
      <c r="J34" s="96">
        <f>ROUND(((SUM(BF117:BF120))*I34),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38</v>
      </c>
      <c r="F35" s="96">
        <f>ROUND((SUM(BG117:BG120)),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39</v>
      </c>
      <c r="F36" s="96">
        <f>ROUND((SUM(BH117:BH120)),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40</v>
      </c>
      <c r="F37" s="96">
        <f>ROUND((SUM(BI117:BI120)),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41</v>
      </c>
      <c r="E39" s="57"/>
      <c r="F39" s="57"/>
      <c r="G39" s="100" t="s">
        <v>42</v>
      </c>
      <c r="H39" s="101" t="s">
        <v>43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46</v>
      </c>
      <c r="E61" s="32"/>
      <c r="F61" s="104" t="s">
        <v>47</v>
      </c>
      <c r="G61" s="42" t="s">
        <v>46</v>
      </c>
      <c r="H61" s="32"/>
      <c r="I61" s="32"/>
      <c r="J61" s="10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46</v>
      </c>
      <c r="E76" s="32"/>
      <c r="F76" s="104" t="s">
        <v>47</v>
      </c>
      <c r="G76" s="42" t="s">
        <v>46</v>
      </c>
      <c r="H76" s="32"/>
      <c r="I76" s="32"/>
      <c r="J76" s="10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2" t="str">
        <f>E7</f>
        <v>Oprava rozvodů elektrické energie v žst. České Budějovice /TS 22/0,4 kV  Trägerova  ul.</v>
      </c>
      <c r="F85" s="223"/>
      <c r="G85" s="223"/>
      <c r="H85" s="223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98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1" t="str">
        <f>E9</f>
        <v>VRN_PS350.3 - VRN_Technol...</v>
      </c>
      <c r="F87" s="221"/>
      <c r="G87" s="221"/>
      <c r="H87" s="22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101</v>
      </c>
      <c r="D94" s="98"/>
      <c r="E94" s="98"/>
      <c r="F94" s="98"/>
      <c r="G94" s="98"/>
      <c r="H94" s="98"/>
      <c r="I94" s="98"/>
      <c r="J94" s="107" t="s">
        <v>102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8" t="s">
        <v>103</v>
      </c>
      <c r="D96" s="29"/>
      <c r="E96" s="29"/>
      <c r="F96" s="29"/>
      <c r="G96" s="29"/>
      <c r="H96" s="29"/>
      <c r="I96" s="29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spans="1:31" s="9" customFormat="1" ht="24.95" customHeight="1" x14ac:dyDescent="0.2">
      <c r="B97" s="109"/>
      <c r="D97" s="110" t="s">
        <v>1347</v>
      </c>
      <c r="E97" s="111"/>
      <c r="F97" s="111"/>
      <c r="G97" s="111"/>
      <c r="H97" s="111"/>
      <c r="I97" s="111"/>
      <c r="J97" s="112">
        <f>J118</f>
        <v>0</v>
      </c>
      <c r="L97" s="109"/>
    </row>
    <row r="98" spans="1:31" s="2" customFormat="1" ht="21.75" customHeight="1" x14ac:dyDescent="0.2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 x14ac:dyDescent="0.2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 x14ac:dyDescent="0.2">
      <c r="A103" s="29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 x14ac:dyDescent="0.2">
      <c r="A104" s="29"/>
      <c r="B104" s="30"/>
      <c r="C104" s="18" t="s">
        <v>107</v>
      </c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 x14ac:dyDescent="0.2">
      <c r="A106" s="29"/>
      <c r="B106" s="30"/>
      <c r="C106" s="24" t="s">
        <v>16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 x14ac:dyDescent="0.2">
      <c r="A107" s="29"/>
      <c r="B107" s="30"/>
      <c r="C107" s="29"/>
      <c r="D107" s="29"/>
      <c r="E107" s="222" t="str">
        <f>E7</f>
        <v>Oprava rozvodů elektrické energie v žst. České Budějovice /TS 22/0,4 kV  Trägerova  ul.</v>
      </c>
      <c r="F107" s="223"/>
      <c r="G107" s="223"/>
      <c r="H107" s="223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4" t="s">
        <v>98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 x14ac:dyDescent="0.2">
      <c r="A109" s="29"/>
      <c r="B109" s="30"/>
      <c r="C109" s="29"/>
      <c r="D109" s="29"/>
      <c r="E109" s="201" t="str">
        <f>E9</f>
        <v>VRN_PS350.3 - VRN_Technol...</v>
      </c>
      <c r="F109" s="221"/>
      <c r="G109" s="221"/>
      <c r="H109" s="221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19</v>
      </c>
      <c r="D111" s="29"/>
      <c r="E111" s="29"/>
      <c r="F111" s="22" t="str">
        <f>F12</f>
        <v xml:space="preserve"> </v>
      </c>
      <c r="G111" s="29"/>
      <c r="H111" s="29"/>
      <c r="I111" s="24" t="s">
        <v>21</v>
      </c>
      <c r="J111" s="52">
        <f>IF(J12="","",J12)</f>
        <v>0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 x14ac:dyDescent="0.2">
      <c r="A113" s="29"/>
      <c r="B113" s="30"/>
      <c r="C113" s="24" t="s">
        <v>22</v>
      </c>
      <c r="D113" s="29"/>
      <c r="E113" s="29"/>
      <c r="F113" s="22" t="str">
        <f>E15</f>
        <v xml:space="preserve"> </v>
      </c>
      <c r="G113" s="29"/>
      <c r="H113" s="29"/>
      <c r="I113" s="24" t="s">
        <v>27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 x14ac:dyDescent="0.2">
      <c r="A114" s="29"/>
      <c r="B114" s="30"/>
      <c r="C114" s="24" t="s">
        <v>25</v>
      </c>
      <c r="D114" s="29"/>
      <c r="E114" s="29"/>
      <c r="F114" s="22" t="str">
        <f>IF(E18="","",E18)</f>
        <v>Vyplň údaj</v>
      </c>
      <c r="G114" s="29"/>
      <c r="H114" s="29"/>
      <c r="I114" s="24" t="s">
        <v>29</v>
      </c>
      <c r="J114" s="27" t="str">
        <f>E24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 x14ac:dyDescent="0.2">
      <c r="A116" s="117"/>
      <c r="B116" s="118"/>
      <c r="C116" s="119" t="s">
        <v>108</v>
      </c>
      <c r="D116" s="120" t="s">
        <v>56</v>
      </c>
      <c r="E116" s="120" t="s">
        <v>52</v>
      </c>
      <c r="F116" s="120" t="s">
        <v>53</v>
      </c>
      <c r="G116" s="120" t="s">
        <v>109</v>
      </c>
      <c r="H116" s="120" t="s">
        <v>110</v>
      </c>
      <c r="I116" s="120" t="s">
        <v>111</v>
      </c>
      <c r="J116" s="120" t="s">
        <v>102</v>
      </c>
      <c r="K116" s="121" t="s">
        <v>112</v>
      </c>
      <c r="L116" s="122"/>
      <c r="M116" s="59" t="s">
        <v>1</v>
      </c>
      <c r="N116" s="60" t="s">
        <v>35</v>
      </c>
      <c r="O116" s="60" t="s">
        <v>113</v>
      </c>
      <c r="P116" s="60" t="s">
        <v>114</v>
      </c>
      <c r="Q116" s="60" t="s">
        <v>115</v>
      </c>
      <c r="R116" s="60" t="s">
        <v>116</v>
      </c>
      <c r="S116" s="60" t="s">
        <v>117</v>
      </c>
      <c r="T116" s="61" t="s">
        <v>118</v>
      </c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</row>
    <row r="117" spans="1:65" s="2" customFormat="1" ht="22.9" customHeight="1" x14ac:dyDescent="0.25">
      <c r="A117" s="29"/>
      <c r="B117" s="30"/>
      <c r="C117" s="66" t="s">
        <v>119</v>
      </c>
      <c r="D117" s="29"/>
      <c r="E117" s="29"/>
      <c r="F117" s="29"/>
      <c r="G117" s="29"/>
      <c r="H117" s="29"/>
      <c r="I117" s="29"/>
      <c r="J117" s="123">
        <f>BK117</f>
        <v>0</v>
      </c>
      <c r="K117" s="29"/>
      <c r="L117" s="30"/>
      <c r="M117" s="62"/>
      <c r="N117" s="53"/>
      <c r="O117" s="63"/>
      <c r="P117" s="124">
        <f>P118</f>
        <v>0</v>
      </c>
      <c r="Q117" s="63"/>
      <c r="R117" s="124">
        <f>R118</f>
        <v>0</v>
      </c>
      <c r="S117" s="63"/>
      <c r="T117" s="125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70</v>
      </c>
      <c r="AU117" s="14" t="s">
        <v>104</v>
      </c>
      <c r="BK117" s="126">
        <f>BK118</f>
        <v>0</v>
      </c>
    </row>
    <row r="118" spans="1:65" s="12" customFormat="1" ht="25.9" customHeight="1" x14ac:dyDescent="0.2">
      <c r="B118" s="127"/>
      <c r="D118" s="128" t="s">
        <v>70</v>
      </c>
      <c r="E118" s="129" t="s">
        <v>1348</v>
      </c>
      <c r="F118" s="129" t="s">
        <v>1349</v>
      </c>
      <c r="I118" s="130"/>
      <c r="J118" s="131">
        <f>BK118</f>
        <v>0</v>
      </c>
      <c r="L118" s="127"/>
      <c r="M118" s="132"/>
      <c r="N118" s="133"/>
      <c r="O118" s="133"/>
      <c r="P118" s="134">
        <f>SUM(P119:P120)</f>
        <v>0</v>
      </c>
      <c r="Q118" s="133"/>
      <c r="R118" s="134">
        <f>SUM(R119:R120)</f>
        <v>0</v>
      </c>
      <c r="S118" s="133"/>
      <c r="T118" s="135">
        <f>SUM(T119:T120)</f>
        <v>0</v>
      </c>
      <c r="AR118" s="128" t="s">
        <v>176</v>
      </c>
      <c r="AT118" s="136" t="s">
        <v>70</v>
      </c>
      <c r="AU118" s="136" t="s">
        <v>71</v>
      </c>
      <c r="AY118" s="128" t="s">
        <v>123</v>
      </c>
      <c r="BK118" s="137">
        <f>SUM(BK119:BK120)</f>
        <v>0</v>
      </c>
    </row>
    <row r="119" spans="1:65" s="2" customFormat="1" ht="66.75" customHeight="1" x14ac:dyDescent="0.2">
      <c r="A119" s="29"/>
      <c r="B119" s="140"/>
      <c r="C119" s="141" t="s">
        <v>122</v>
      </c>
      <c r="D119" s="141" t="s">
        <v>126</v>
      </c>
      <c r="E119" s="142" t="s">
        <v>1383</v>
      </c>
      <c r="F119" s="143" t="s">
        <v>1384</v>
      </c>
      <c r="G119" s="144" t="s">
        <v>1236</v>
      </c>
      <c r="H119" s="181"/>
      <c r="I119" s="146"/>
      <c r="J119" s="147">
        <f>ROUND(I119*H119,2)</f>
        <v>0</v>
      </c>
      <c r="K119" s="143" t="s">
        <v>166</v>
      </c>
      <c r="L119" s="30"/>
      <c r="M119" s="148" t="s">
        <v>1</v>
      </c>
      <c r="N119" s="149" t="s">
        <v>36</v>
      </c>
      <c r="O119" s="55"/>
      <c r="P119" s="150">
        <f>O119*H119</f>
        <v>0</v>
      </c>
      <c r="Q119" s="150">
        <v>0</v>
      </c>
      <c r="R119" s="150">
        <f>Q119*H119</f>
        <v>0</v>
      </c>
      <c r="S119" s="150">
        <v>0</v>
      </c>
      <c r="T119" s="151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52" t="s">
        <v>142</v>
      </c>
      <c r="AT119" s="152" t="s">
        <v>126</v>
      </c>
      <c r="AU119" s="152" t="s">
        <v>78</v>
      </c>
      <c r="AY119" s="14" t="s">
        <v>123</v>
      </c>
      <c r="BE119" s="153">
        <f>IF(N119="základní",J119,0)</f>
        <v>0</v>
      </c>
      <c r="BF119" s="153">
        <f>IF(N119="snížená",J119,0)</f>
        <v>0</v>
      </c>
      <c r="BG119" s="153">
        <f>IF(N119="zákl. přenesená",J119,0)</f>
        <v>0</v>
      </c>
      <c r="BH119" s="153">
        <f>IF(N119="sníž. přenesená",J119,0)</f>
        <v>0</v>
      </c>
      <c r="BI119" s="153">
        <f>IF(N119="nulová",J119,0)</f>
        <v>0</v>
      </c>
      <c r="BJ119" s="14" t="s">
        <v>78</v>
      </c>
      <c r="BK119" s="153">
        <f>ROUND(I119*H119,2)</f>
        <v>0</v>
      </c>
      <c r="BL119" s="14" t="s">
        <v>142</v>
      </c>
      <c r="BM119" s="152" t="s">
        <v>1385</v>
      </c>
    </row>
    <row r="120" spans="1:65" s="2" customFormat="1" ht="16.5" customHeight="1" x14ac:dyDescent="0.2">
      <c r="A120" s="29"/>
      <c r="B120" s="140"/>
      <c r="C120" s="141" t="s">
        <v>80</v>
      </c>
      <c r="D120" s="141" t="s">
        <v>126</v>
      </c>
      <c r="E120" s="142" t="s">
        <v>1386</v>
      </c>
      <c r="F120" s="143" t="s">
        <v>1387</v>
      </c>
      <c r="G120" s="144" t="s">
        <v>1388</v>
      </c>
      <c r="H120" s="145">
        <v>1</v>
      </c>
      <c r="I120" s="146"/>
      <c r="J120" s="147">
        <f>ROUND(I120*H120,2)</f>
        <v>0</v>
      </c>
      <c r="K120" s="143" t="s">
        <v>166</v>
      </c>
      <c r="L120" s="30"/>
      <c r="M120" s="177" t="s">
        <v>1</v>
      </c>
      <c r="N120" s="178" t="s">
        <v>36</v>
      </c>
      <c r="O120" s="161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52" t="s">
        <v>142</v>
      </c>
      <c r="AT120" s="152" t="s">
        <v>126</v>
      </c>
      <c r="AU120" s="152" t="s">
        <v>78</v>
      </c>
      <c r="AY120" s="14" t="s">
        <v>123</v>
      </c>
      <c r="BE120" s="153">
        <f>IF(N120="základní",J120,0)</f>
        <v>0</v>
      </c>
      <c r="BF120" s="153">
        <f>IF(N120="snížená",J120,0)</f>
        <v>0</v>
      </c>
      <c r="BG120" s="153">
        <f>IF(N120="zákl. přenesená",J120,0)</f>
        <v>0</v>
      </c>
      <c r="BH120" s="153">
        <f>IF(N120="sníž. přenesená",J120,0)</f>
        <v>0</v>
      </c>
      <c r="BI120" s="153">
        <f>IF(N120="nulová",J120,0)</f>
        <v>0</v>
      </c>
      <c r="BJ120" s="14" t="s">
        <v>78</v>
      </c>
      <c r="BK120" s="153">
        <f>ROUND(I120*H120,2)</f>
        <v>0</v>
      </c>
      <c r="BL120" s="14" t="s">
        <v>142</v>
      </c>
      <c r="BM120" s="152" t="s">
        <v>142</v>
      </c>
    </row>
    <row r="121" spans="1:65" s="2" customFormat="1" ht="6.95" customHeight="1" x14ac:dyDescent="0.2">
      <c r="A121" s="29"/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30"/>
      <c r="M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</sheetData>
  <autoFilter ref="C116:K120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PS - Zemní práce</vt:lpstr>
      <vt:lpstr>PS 350.1 - Technologie</vt:lpstr>
      <vt:lpstr>PS 350.2 - Technologie - DŘT</vt:lpstr>
      <vt:lpstr>PS 350.3 - Technologie - ...</vt:lpstr>
      <vt:lpstr>VRN_PS350.1 - VRN_Technol...</vt:lpstr>
      <vt:lpstr>VRN_PS350.2 - VRN_Technol...</vt:lpstr>
      <vt:lpstr>VRN_PS350.3 - VRN_Technol...</vt:lpstr>
      <vt:lpstr>'PS - Zemní práce'!Názvy_tisku</vt:lpstr>
      <vt:lpstr>'PS 350.1 - Technologie'!Názvy_tisku</vt:lpstr>
      <vt:lpstr>'PS 350.2 - Technologie - DŘT'!Názvy_tisku</vt:lpstr>
      <vt:lpstr>'PS 350.3 - Technologie - ...'!Názvy_tisku</vt:lpstr>
      <vt:lpstr>'Rekapitulace stavby'!Názvy_tisku</vt:lpstr>
      <vt:lpstr>'VRN_PS350.1 - VRN_Technol...'!Názvy_tisku</vt:lpstr>
      <vt:lpstr>'VRN_PS350.2 - VRN_Technol...'!Názvy_tisku</vt:lpstr>
      <vt:lpstr>'VRN_PS350.3 - VRN_Technol...'!Názvy_tisku</vt:lpstr>
      <vt:lpstr>'PS - Zemní práce'!Oblast_tisku</vt:lpstr>
      <vt:lpstr>'PS 350.1 - Technologie'!Oblast_tisku</vt:lpstr>
      <vt:lpstr>'PS 350.2 - Technologie - DŘT'!Oblast_tisku</vt:lpstr>
      <vt:lpstr>'PS 350.3 - Technologie - ...'!Oblast_tisku</vt:lpstr>
      <vt:lpstr>'Rekapitulace stavby'!Oblast_tisku</vt:lpstr>
      <vt:lpstr>'VRN_PS350.1 - VRN_Technol...'!Oblast_tisku</vt:lpstr>
      <vt:lpstr>'VRN_PS350.2 - VRN_Technol...'!Oblast_tisku</vt:lpstr>
      <vt:lpstr>'VRN_PS350.3 - VRN_Technol...'!Oblast_tisku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Lubomír, DiS.</dc:creator>
  <cp:lastModifiedBy>Freisleben Miroslav, Ing.</cp:lastModifiedBy>
  <dcterms:created xsi:type="dcterms:W3CDTF">2021-02-23T07:28:25Z</dcterms:created>
  <dcterms:modified xsi:type="dcterms:W3CDTF">2021-02-23T07:56:55Z</dcterms:modified>
</cp:coreProperties>
</file>